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C:\Users\emile.vangelder\Desktop\"/>
    </mc:Choice>
  </mc:AlternateContent>
  <xr:revisionPtr revIDLastSave="0" documentId="13_ncr:1_{2B90286A-24DF-4487-A549-29125613DEA5}" xr6:coauthVersionLast="47" xr6:coauthVersionMax="47" xr10:uidLastSave="{00000000-0000-0000-0000-000000000000}"/>
  <bookViews>
    <workbookView xWindow="-120" yWindow="-120" windowWidth="29040" windowHeight="15840" tabRatio="888" xr2:uid="{00000000-000D-0000-FFFF-FFFF00000000}"/>
  </bookViews>
  <sheets>
    <sheet name="Welcome" sheetId="3" r:id="rId1"/>
    <sheet name="Introduction" sheetId="5" r:id="rId2"/>
    <sheet name="Company information" sheetId="6" r:id="rId3"/>
    <sheet name="Scope 1" sheetId="8" r:id="rId4"/>
    <sheet name="Scope 2" sheetId="14" r:id="rId5"/>
    <sheet name="Scope 3" sheetId="12" r:id="rId6"/>
    <sheet name="Emission factors" sheetId="17" r:id="rId7"/>
    <sheet name="Dashboard" sheetId="11" r:id="rId8"/>
    <sheet name="Next steps" sheetId="9" r:id="rId9"/>
    <sheet name="Graphs" sheetId="16" state="hidden" r:id="rId10"/>
    <sheet name="Dropdowns" sheetId="13" state="hidden" r:id="rId11"/>
    <sheet name="Consolidation" sheetId="15" state="hidden" r:id="rId12"/>
    <sheet name="ERM_Colors" sheetId="2" state="hidden" r:id="rId13"/>
  </sheets>
  <definedNames>
    <definedName name="Accommodation_and_Food_Services">Dropdowns!$AH$5:$AH$6</definedName>
    <definedName name="Administrative_and_Support_and_Waste_Management_and_Remediation_Services">Dropdowns!$AI$5</definedName>
    <definedName name="Agriculture__Forestry__Fishing_and_Hunting">Dropdowns!$AJ$5:$AJ$6</definedName>
    <definedName name="Arts__Entertainment__and_Recreation">Dropdowns!$AK$5:$AK$6</definedName>
    <definedName name="Construction">Dropdowns!$AL$5</definedName>
    <definedName name="Educational_Services">Dropdowns!$AM$5</definedName>
    <definedName name="Emissions_Table">Consolidation!$D$3:$O$873</definedName>
    <definedName name="Finance_and_Insurance">Dropdowns!$AN$5:$AN$8</definedName>
    <definedName name="Health_Care_and_Social_Assistance">Dropdowns!$AO$5:$AO$8</definedName>
    <definedName name="Information">Dropdowns!$AP$5:$AP$8</definedName>
    <definedName name="Management_of_Companies_and_Enterprises">Dropdowns!$AQ$5</definedName>
    <definedName name="Manufacturing">Dropdowns!$AR$5:$AR$23</definedName>
    <definedName name="Mining">Dropdowns!$AS$5:$AS$7</definedName>
    <definedName name="Other_Services__except_Public_Administration">Dropdowns!$AT$5</definedName>
    <definedName name="Professional__Scientific__and_Technical_Services">Dropdowns!$AU$5:$AU$7</definedName>
    <definedName name="Real_Estate_Rental_and_Leasing">Dropdowns!$AV$5:$AV$7</definedName>
    <definedName name="Retail_Trade">Dropdowns!$AW$5:$AW$8</definedName>
    <definedName name="Select_sector">Dropdowns!$AF$3</definedName>
    <definedName name="Slicer_Scope">#N/A</definedName>
    <definedName name="Slicer_Year">#N/A</definedName>
    <definedName name="Transportation_and_Warehousing">Dropdowns!$AX$5:$AX$8</definedName>
    <definedName name="Utilities">Dropdowns!$AY$5</definedName>
    <definedName name="Wholesale_Trade">Dropdowns!$AZ$5</definedName>
  </definedNames>
  <calcPr calcId="191028"/>
  <pivotCaches>
    <pivotCache cacheId="208" r:id="rId14"/>
  </pivotCaches>
  <extLst>
    <ext xmlns:x14="http://schemas.microsoft.com/office/spreadsheetml/2009/9/main" uri="{BBE1A952-AA13-448e-AADC-164F8A28A991}">
      <x14:slicerCaches>
        <x14:slicerCache r:id="rId15"/>
        <x14:slicerCache r:id="rId1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3" i="17" l="1"/>
  <c r="M163" i="17"/>
  <c r="N162" i="17"/>
  <c r="M162" i="17"/>
  <c r="L162" i="17"/>
  <c r="L163" i="17" s="1"/>
  <c r="K163" i="17"/>
  <c r="K162" i="17"/>
  <c r="J163" i="17"/>
  <c r="J162" i="17"/>
  <c r="N233" i="17"/>
  <c r="M233" i="17"/>
  <c r="L233" i="17"/>
  <c r="K233" i="17"/>
  <c r="N232" i="17"/>
  <c r="M232" i="17"/>
  <c r="L232" i="17"/>
  <c r="K232" i="17"/>
  <c r="N231" i="17"/>
  <c r="M231" i="17"/>
  <c r="L231" i="17"/>
  <c r="K231" i="17"/>
  <c r="N230" i="17"/>
  <c r="M230" i="17"/>
  <c r="L230" i="17"/>
  <c r="K230" i="17"/>
  <c r="N229" i="17"/>
  <c r="M229" i="17"/>
  <c r="L229" i="17"/>
  <c r="K229" i="17"/>
  <c r="N228" i="17"/>
  <c r="M228" i="17"/>
  <c r="L228" i="17"/>
  <c r="K228" i="17"/>
  <c r="N227" i="17"/>
  <c r="M227" i="17"/>
  <c r="L227" i="17"/>
  <c r="K227" i="17"/>
  <c r="N226" i="17"/>
  <c r="M226" i="17"/>
  <c r="L226" i="17"/>
  <c r="K226" i="17"/>
  <c r="N225" i="17"/>
  <c r="M225" i="17"/>
  <c r="L225" i="17"/>
  <c r="K225" i="17"/>
  <c r="N224" i="17"/>
  <c r="M224" i="17"/>
  <c r="L224" i="17"/>
  <c r="K224" i="17"/>
  <c r="N223" i="17"/>
  <c r="M223" i="17"/>
  <c r="L223" i="17"/>
  <c r="K223" i="17"/>
  <c r="N222" i="17"/>
  <c r="M222" i="17"/>
  <c r="L222" i="17"/>
  <c r="K222" i="17"/>
  <c r="N221" i="17"/>
  <c r="M221" i="17"/>
  <c r="L221" i="17"/>
  <c r="K221" i="17"/>
  <c r="N220" i="17"/>
  <c r="M220" i="17"/>
  <c r="L220" i="17"/>
  <c r="K220" i="17"/>
  <c r="N219" i="17"/>
  <c r="M219" i="17"/>
  <c r="L219" i="17"/>
  <c r="K219" i="17"/>
  <c r="N218" i="17"/>
  <c r="M218" i="17"/>
  <c r="L218" i="17"/>
  <c r="K218" i="17"/>
  <c r="N217" i="17"/>
  <c r="M217" i="17"/>
  <c r="L217" i="17"/>
  <c r="K217" i="17"/>
  <c r="N216" i="17"/>
  <c r="M216" i="17"/>
  <c r="L216" i="17"/>
  <c r="K216" i="17"/>
  <c r="N215" i="17"/>
  <c r="M215" i="17"/>
  <c r="L215" i="17"/>
  <c r="K215" i="17"/>
  <c r="N214" i="17"/>
  <c r="M214" i="17"/>
  <c r="L214" i="17"/>
  <c r="K214" i="17"/>
  <c r="N213" i="17"/>
  <c r="M213" i="17"/>
  <c r="L213" i="17"/>
  <c r="K213" i="17"/>
  <c r="N212" i="17"/>
  <c r="M212" i="17"/>
  <c r="L212" i="17"/>
  <c r="K212" i="17"/>
  <c r="N211" i="17"/>
  <c r="M211" i="17"/>
  <c r="L211" i="17"/>
  <c r="K211" i="17"/>
  <c r="N210" i="17"/>
  <c r="M210" i="17"/>
  <c r="L210" i="17"/>
  <c r="K210" i="17"/>
  <c r="N209" i="17"/>
  <c r="M209" i="17"/>
  <c r="L209" i="17"/>
  <c r="K209" i="17"/>
  <c r="N208" i="17"/>
  <c r="M208" i="17"/>
  <c r="L208" i="17"/>
  <c r="K208" i="17"/>
  <c r="N207" i="17"/>
  <c r="M207" i="17"/>
  <c r="L207" i="17"/>
  <c r="K207" i="17"/>
  <c r="N206" i="17"/>
  <c r="M206" i="17"/>
  <c r="L206" i="17"/>
  <c r="K206" i="17"/>
  <c r="N205" i="17"/>
  <c r="M205" i="17"/>
  <c r="L205" i="17"/>
  <c r="K205" i="17"/>
  <c r="N204" i="17"/>
  <c r="M204" i="17"/>
  <c r="L204" i="17"/>
  <c r="K204" i="17"/>
  <c r="N203" i="17"/>
  <c r="M203" i="17"/>
  <c r="L203" i="17"/>
  <c r="K203" i="17"/>
  <c r="N202" i="17"/>
  <c r="M202" i="17"/>
  <c r="L202" i="17"/>
  <c r="K202" i="17"/>
  <c r="N201" i="17"/>
  <c r="M201" i="17"/>
  <c r="L201" i="17"/>
  <c r="K201" i="17"/>
  <c r="N200" i="17"/>
  <c r="M200" i="17"/>
  <c r="L200" i="17"/>
  <c r="K200" i="17"/>
  <c r="M156" i="17"/>
  <c r="L156" i="17"/>
  <c r="K156" i="17"/>
  <c r="M155" i="17"/>
  <c r="L155" i="17"/>
  <c r="K155" i="17"/>
  <c r="M154" i="17"/>
  <c r="L154" i="17"/>
  <c r="K154" i="17"/>
  <c r="M153" i="17"/>
  <c r="L153" i="17"/>
  <c r="K153" i="17"/>
  <c r="M152" i="17"/>
  <c r="L152" i="17"/>
  <c r="K152" i="17"/>
  <c r="M151" i="17"/>
  <c r="L151" i="17"/>
  <c r="K151" i="17"/>
  <c r="M150" i="17"/>
  <c r="L150" i="17"/>
  <c r="K150" i="17"/>
  <c r="M149" i="17"/>
  <c r="L149" i="17"/>
  <c r="K149" i="17"/>
  <c r="M148" i="17"/>
  <c r="L148" i="17"/>
  <c r="K148" i="17"/>
  <c r="M147" i="17"/>
  <c r="L147" i="17"/>
  <c r="K147" i="17"/>
  <c r="M146" i="17"/>
  <c r="L146" i="17"/>
  <c r="K146" i="17"/>
  <c r="M145" i="17"/>
  <c r="L145" i="17"/>
  <c r="K145" i="17"/>
  <c r="M144" i="17"/>
  <c r="L144" i="17"/>
  <c r="K144" i="17"/>
  <c r="M143" i="17"/>
  <c r="L143" i="17"/>
  <c r="K143" i="17"/>
  <c r="M142" i="17"/>
  <c r="L142" i="17"/>
  <c r="K142" i="17"/>
  <c r="M141" i="17"/>
  <c r="L141" i="17"/>
  <c r="K141" i="17"/>
  <c r="M140" i="17"/>
  <c r="L140" i="17"/>
  <c r="K140" i="17"/>
  <c r="M139" i="17"/>
  <c r="L139" i="17"/>
  <c r="K139" i="17"/>
  <c r="M138" i="17"/>
  <c r="L138" i="17"/>
  <c r="K138" i="17"/>
  <c r="M137" i="17"/>
  <c r="L137" i="17"/>
  <c r="K137" i="17"/>
  <c r="M136" i="17"/>
  <c r="L136" i="17"/>
  <c r="K136" i="17"/>
  <c r="M135" i="17"/>
  <c r="L135" i="17"/>
  <c r="K135" i="17"/>
  <c r="M134" i="17"/>
  <c r="L134" i="17"/>
  <c r="K134" i="17"/>
  <c r="M133" i="17"/>
  <c r="L133" i="17"/>
  <c r="K133" i="17"/>
  <c r="M132" i="17"/>
  <c r="L132" i="17"/>
  <c r="K132" i="17"/>
  <c r="M131" i="17"/>
  <c r="L131" i="17"/>
  <c r="K131" i="17"/>
  <c r="M130" i="17"/>
  <c r="L130" i="17"/>
  <c r="K130" i="17"/>
  <c r="M129" i="17"/>
  <c r="L129" i="17"/>
  <c r="K129" i="17"/>
  <c r="M128" i="17"/>
  <c r="L128" i="17"/>
  <c r="K128" i="17"/>
  <c r="M127" i="17"/>
  <c r="L127" i="17"/>
  <c r="K127" i="17"/>
  <c r="M126" i="17"/>
  <c r="L126" i="17"/>
  <c r="K126" i="17"/>
  <c r="M125" i="17"/>
  <c r="L125" i="17"/>
  <c r="K125" i="17"/>
  <c r="M124" i="17"/>
  <c r="L124" i="17"/>
  <c r="K124" i="17"/>
  <c r="J159" i="17"/>
  <c r="J89" i="17"/>
  <c r="M663" i="15"/>
  <c r="M662" i="15"/>
  <c r="M661" i="15"/>
  <c r="M660" i="15"/>
  <c r="M659" i="15"/>
  <c r="M658" i="15"/>
  <c r="M657" i="15"/>
  <c r="M656" i="15"/>
  <c r="M655" i="15"/>
  <c r="M654" i="15"/>
  <c r="M653" i="15"/>
  <c r="M652" i="15"/>
  <c r="M633" i="15"/>
  <c r="M632" i="15"/>
  <c r="M631" i="15"/>
  <c r="M630" i="15"/>
  <c r="M629" i="15"/>
  <c r="M628" i="15"/>
  <c r="M627" i="15"/>
  <c r="M626" i="15"/>
  <c r="M625" i="15"/>
  <c r="M624" i="15"/>
  <c r="M623" i="15"/>
  <c r="M622" i="15"/>
  <c r="M603" i="15"/>
  <c r="M602" i="15"/>
  <c r="M601" i="15"/>
  <c r="M600" i="15"/>
  <c r="M599" i="15"/>
  <c r="M598" i="15"/>
  <c r="M597" i="15"/>
  <c r="M596" i="15"/>
  <c r="M595" i="15"/>
  <c r="M594" i="15"/>
  <c r="M593" i="15"/>
  <c r="M592" i="15"/>
  <c r="M573" i="15"/>
  <c r="M572" i="15"/>
  <c r="M571" i="15"/>
  <c r="M570" i="15"/>
  <c r="M569" i="15"/>
  <c r="M568" i="15"/>
  <c r="M567" i="15"/>
  <c r="M566" i="15"/>
  <c r="M565" i="15"/>
  <c r="M564" i="15"/>
  <c r="M563" i="15"/>
  <c r="M562" i="15"/>
  <c r="M543" i="15"/>
  <c r="M542" i="15"/>
  <c r="M541" i="15"/>
  <c r="M540" i="15"/>
  <c r="M539" i="15"/>
  <c r="M538" i="15"/>
  <c r="M537" i="15"/>
  <c r="M536" i="15"/>
  <c r="M535" i="15"/>
  <c r="M534" i="15"/>
  <c r="M533" i="15"/>
  <c r="M532" i="15"/>
  <c r="M513" i="15"/>
  <c r="M512" i="15"/>
  <c r="M511" i="15"/>
  <c r="M510" i="15"/>
  <c r="M509" i="15"/>
  <c r="M508" i="15"/>
  <c r="M507" i="15"/>
  <c r="M506" i="15"/>
  <c r="M505" i="15"/>
  <c r="M504" i="15"/>
  <c r="M503" i="15"/>
  <c r="M502" i="15"/>
  <c r="M483" i="15"/>
  <c r="M482" i="15"/>
  <c r="M481" i="15"/>
  <c r="M480" i="15"/>
  <c r="M479" i="15"/>
  <c r="M478" i="15"/>
  <c r="M477" i="15"/>
  <c r="M476" i="15"/>
  <c r="M475" i="15"/>
  <c r="M474" i="15"/>
  <c r="M473" i="15"/>
  <c r="M472" i="15"/>
  <c r="M453" i="15"/>
  <c r="M452" i="15"/>
  <c r="M451" i="15"/>
  <c r="M450" i="15"/>
  <c r="M449" i="15"/>
  <c r="M448" i="15"/>
  <c r="M447" i="15"/>
  <c r="M446" i="15"/>
  <c r="M445" i="15"/>
  <c r="M444" i="15"/>
  <c r="M443" i="15"/>
  <c r="M442" i="15"/>
  <c r="F681" i="15"/>
  <c r="F680" i="15"/>
  <c r="F679" i="15"/>
  <c r="F678" i="15"/>
  <c r="F677" i="15"/>
  <c r="F676" i="15"/>
  <c r="F675" i="15"/>
  <c r="F674" i="15"/>
  <c r="F673" i="15"/>
  <c r="F672" i="15"/>
  <c r="F671" i="15"/>
  <c r="F670" i="15"/>
  <c r="F669" i="15"/>
  <c r="F668" i="15"/>
  <c r="F667" i="15"/>
  <c r="F666" i="15"/>
  <c r="F665" i="15"/>
  <c r="F664" i="15"/>
  <c r="F663" i="15"/>
  <c r="F662" i="15"/>
  <c r="F661" i="15"/>
  <c r="F660" i="15"/>
  <c r="F659" i="15"/>
  <c r="F658" i="15"/>
  <c r="F657" i="15"/>
  <c r="F656" i="15"/>
  <c r="F655" i="15"/>
  <c r="F654" i="15"/>
  <c r="F653" i="15"/>
  <c r="F652" i="15"/>
  <c r="F651" i="15"/>
  <c r="F650" i="15"/>
  <c r="F649" i="15"/>
  <c r="F648" i="15"/>
  <c r="F647" i="15"/>
  <c r="F646" i="15"/>
  <c r="F645" i="15"/>
  <c r="F644" i="15"/>
  <c r="F643" i="15"/>
  <c r="F642" i="15"/>
  <c r="F641" i="15"/>
  <c r="F640" i="15"/>
  <c r="F639" i="15"/>
  <c r="F638" i="15"/>
  <c r="F637" i="15"/>
  <c r="F636" i="15"/>
  <c r="F635" i="15"/>
  <c r="F634" i="15"/>
  <c r="F633" i="15"/>
  <c r="F632" i="15"/>
  <c r="F631" i="15"/>
  <c r="F630" i="15"/>
  <c r="F629" i="15"/>
  <c r="F628" i="15"/>
  <c r="F627" i="15"/>
  <c r="F626" i="15"/>
  <c r="F625" i="15"/>
  <c r="F624" i="15"/>
  <c r="F623" i="15"/>
  <c r="F622" i="15"/>
  <c r="F621" i="15"/>
  <c r="F620" i="15"/>
  <c r="F619" i="15"/>
  <c r="F618" i="15"/>
  <c r="F617" i="15"/>
  <c r="F616" i="15"/>
  <c r="F615" i="15"/>
  <c r="F614" i="15"/>
  <c r="F613" i="15"/>
  <c r="F612" i="15"/>
  <c r="F611" i="15"/>
  <c r="F610" i="15"/>
  <c r="F609" i="15"/>
  <c r="F608" i="15"/>
  <c r="F607" i="15"/>
  <c r="F606" i="15"/>
  <c r="F605" i="15"/>
  <c r="F604" i="15"/>
  <c r="F603" i="15"/>
  <c r="F602" i="15"/>
  <c r="F601" i="15"/>
  <c r="F600" i="15"/>
  <c r="F599" i="15"/>
  <c r="F598" i="15"/>
  <c r="F597" i="15"/>
  <c r="F596" i="15"/>
  <c r="F595" i="15"/>
  <c r="F594" i="15"/>
  <c r="F593" i="15"/>
  <c r="F592" i="15"/>
  <c r="F591" i="15"/>
  <c r="F590" i="15"/>
  <c r="F589" i="15"/>
  <c r="F588" i="15"/>
  <c r="F587" i="15"/>
  <c r="F586" i="15"/>
  <c r="F585" i="15"/>
  <c r="F584" i="15"/>
  <c r="F583" i="15"/>
  <c r="F582" i="15"/>
  <c r="F581" i="15"/>
  <c r="F580" i="15"/>
  <c r="F579" i="15"/>
  <c r="F578" i="15"/>
  <c r="F577" i="15"/>
  <c r="F576" i="15"/>
  <c r="F575" i="15"/>
  <c r="F574" i="15"/>
  <c r="F573" i="15"/>
  <c r="F572" i="15"/>
  <c r="F571" i="15"/>
  <c r="F570" i="15"/>
  <c r="F569" i="15"/>
  <c r="F568" i="15"/>
  <c r="F567" i="15"/>
  <c r="F566" i="15"/>
  <c r="F565" i="15"/>
  <c r="F564" i="15"/>
  <c r="F563" i="15"/>
  <c r="F562" i="15"/>
  <c r="F561" i="15"/>
  <c r="F560" i="15"/>
  <c r="F559" i="15"/>
  <c r="F558" i="15"/>
  <c r="F557" i="15"/>
  <c r="F556" i="15"/>
  <c r="F555" i="15"/>
  <c r="F554" i="15"/>
  <c r="F553" i="15"/>
  <c r="F552" i="15"/>
  <c r="F551" i="15"/>
  <c r="F550" i="15"/>
  <c r="F549" i="15"/>
  <c r="F548" i="15"/>
  <c r="F547" i="15"/>
  <c r="F546" i="15"/>
  <c r="F545" i="15"/>
  <c r="F544" i="15"/>
  <c r="F543" i="15"/>
  <c r="F542" i="15"/>
  <c r="F541" i="15"/>
  <c r="F540" i="15"/>
  <c r="F539" i="15"/>
  <c r="F538" i="15"/>
  <c r="F537" i="15"/>
  <c r="F536" i="15"/>
  <c r="F535" i="15"/>
  <c r="F534" i="15"/>
  <c r="F533" i="15"/>
  <c r="F532" i="15"/>
  <c r="F531" i="15"/>
  <c r="F530" i="15"/>
  <c r="F529" i="15"/>
  <c r="F528" i="15"/>
  <c r="F527" i="15"/>
  <c r="F526" i="15"/>
  <c r="F525" i="15"/>
  <c r="F524" i="15"/>
  <c r="F523" i="15"/>
  <c r="F522" i="15"/>
  <c r="F521" i="15"/>
  <c r="F520" i="15"/>
  <c r="F519" i="15"/>
  <c r="F518" i="15"/>
  <c r="F517" i="15"/>
  <c r="F516" i="15"/>
  <c r="F515" i="15"/>
  <c r="F514" i="15"/>
  <c r="F513" i="15"/>
  <c r="F512" i="15"/>
  <c r="F511" i="15"/>
  <c r="F510" i="15"/>
  <c r="F509" i="15"/>
  <c r="F508" i="15"/>
  <c r="F507" i="15"/>
  <c r="F506" i="15"/>
  <c r="F505" i="15"/>
  <c r="F504" i="15"/>
  <c r="F503" i="15"/>
  <c r="F502" i="15"/>
  <c r="F501" i="15"/>
  <c r="F500" i="15"/>
  <c r="F499" i="15"/>
  <c r="F498" i="15"/>
  <c r="F497" i="15"/>
  <c r="F496" i="15"/>
  <c r="F495" i="15"/>
  <c r="F494" i="15"/>
  <c r="F493" i="15"/>
  <c r="F492" i="15"/>
  <c r="F491" i="15"/>
  <c r="F490" i="15"/>
  <c r="F489" i="15"/>
  <c r="F488" i="15"/>
  <c r="F487" i="15"/>
  <c r="F486" i="15"/>
  <c r="F485" i="15"/>
  <c r="F484" i="15"/>
  <c r="F483" i="15"/>
  <c r="F482" i="15"/>
  <c r="F481" i="15"/>
  <c r="F480" i="15"/>
  <c r="F479" i="15"/>
  <c r="F478" i="15"/>
  <c r="F477" i="15"/>
  <c r="F476" i="15"/>
  <c r="F475" i="15"/>
  <c r="F474" i="15"/>
  <c r="F473" i="15"/>
  <c r="F472" i="15"/>
  <c r="F471" i="15"/>
  <c r="F470" i="15"/>
  <c r="F469" i="15"/>
  <c r="F468" i="15"/>
  <c r="F467" i="15"/>
  <c r="F466" i="15"/>
  <c r="F465" i="15"/>
  <c r="F464" i="15"/>
  <c r="F463" i="15"/>
  <c r="F462" i="15"/>
  <c r="F461" i="15"/>
  <c r="F460" i="15"/>
  <c r="F459" i="15"/>
  <c r="F458" i="15"/>
  <c r="F457" i="15"/>
  <c r="F456" i="15"/>
  <c r="F455" i="15"/>
  <c r="F454" i="15"/>
  <c r="F453" i="15"/>
  <c r="F452" i="15"/>
  <c r="F451" i="15"/>
  <c r="F450" i="15"/>
  <c r="F449" i="15"/>
  <c r="F448" i="15"/>
  <c r="F447" i="15"/>
  <c r="F446" i="15"/>
  <c r="F445" i="15"/>
  <c r="F444" i="15"/>
  <c r="F443" i="15"/>
  <c r="F442" i="15"/>
  <c r="F441" i="15"/>
  <c r="F440" i="15"/>
  <c r="F439" i="15"/>
  <c r="F438" i="15"/>
  <c r="F437" i="15"/>
  <c r="F436" i="15"/>
  <c r="F435" i="15"/>
  <c r="F434" i="15"/>
  <c r="F433" i="15"/>
  <c r="F432" i="15"/>
  <c r="F431" i="15"/>
  <c r="F430" i="15"/>
  <c r="F429" i="15"/>
  <c r="F428" i="15"/>
  <c r="F427" i="15"/>
  <c r="F426" i="15"/>
  <c r="F425" i="15"/>
  <c r="F424" i="15"/>
  <c r="F423" i="15"/>
  <c r="F422" i="15"/>
  <c r="F421" i="15"/>
  <c r="F420" i="15"/>
  <c r="F419" i="15"/>
  <c r="F418" i="15"/>
  <c r="F417" i="15"/>
  <c r="F416" i="15"/>
  <c r="F415" i="15"/>
  <c r="F414" i="15"/>
  <c r="F413" i="15"/>
  <c r="F412" i="15"/>
  <c r="F411" i="15"/>
  <c r="F410" i="15"/>
  <c r="F409" i="15"/>
  <c r="F408" i="15"/>
  <c r="F407" i="15"/>
  <c r="F406" i="15"/>
  <c r="F405" i="15"/>
  <c r="F404" i="15"/>
  <c r="F403" i="15"/>
  <c r="F402" i="15"/>
  <c r="F401" i="15"/>
  <c r="F400" i="15"/>
  <c r="F399" i="15"/>
  <c r="F398" i="15"/>
  <c r="F397" i="15"/>
  <c r="F396" i="15"/>
  <c r="F395" i="15"/>
  <c r="F394" i="15"/>
  <c r="F393" i="15"/>
  <c r="F392" i="15"/>
  <c r="F391" i="15"/>
  <c r="F390" i="15"/>
  <c r="F389" i="15"/>
  <c r="F388" i="15"/>
  <c r="F387" i="15"/>
  <c r="F386" i="15"/>
  <c r="F385" i="15"/>
  <c r="F384" i="15"/>
  <c r="F383" i="15"/>
  <c r="F382" i="15"/>
  <c r="J300" i="17"/>
  <c r="J299" i="17"/>
  <c r="J298" i="17"/>
  <c r="J297" i="17"/>
  <c r="J296" i="17"/>
  <c r="J295" i="17"/>
  <c r="J294" i="17"/>
  <c r="J293" i="17"/>
  <c r="J292" i="17"/>
  <c r="J291" i="17"/>
  <c r="J290" i="17"/>
  <c r="J289" i="17"/>
  <c r="J288" i="17"/>
  <c r="J287" i="17"/>
  <c r="J286" i="17"/>
  <c r="J285" i="17"/>
  <c r="J284" i="17"/>
  <c r="J283" i="17"/>
  <c r="J282" i="17"/>
  <c r="J281" i="17"/>
  <c r="J280" i="17"/>
  <c r="J279" i="17"/>
  <c r="J278" i="17"/>
  <c r="J277" i="17"/>
  <c r="J276" i="17"/>
  <c r="J275" i="17"/>
  <c r="J274" i="17"/>
  <c r="J273" i="17"/>
  <c r="J272" i="17"/>
  <c r="J271" i="17"/>
  <c r="J270" i="17"/>
  <c r="J269" i="17"/>
  <c r="J268" i="17"/>
  <c r="J267" i="17"/>
  <c r="J266" i="17"/>
  <c r="J265" i="17"/>
  <c r="J264" i="17"/>
  <c r="J263" i="17"/>
  <c r="J262" i="17"/>
  <c r="J261" i="17"/>
  <c r="J260" i="17"/>
  <c r="J259" i="17"/>
  <c r="J258" i="17"/>
  <c r="J257" i="17"/>
  <c r="J256" i="17"/>
  <c r="J255" i="17"/>
  <c r="J254" i="17"/>
  <c r="J253" i="17"/>
  <c r="J252" i="17"/>
  <c r="J251" i="17"/>
  <c r="J250" i="17"/>
  <c r="J249" i="17"/>
  <c r="J248" i="17"/>
  <c r="J247" i="17"/>
  <c r="J246" i="17"/>
  <c r="J245" i="17"/>
  <c r="J244" i="17"/>
  <c r="J243" i="17"/>
  <c r="J242" i="17"/>
  <c r="J241" i="17"/>
  <c r="J240" i="17"/>
  <c r="J239" i="17"/>
  <c r="J238" i="17"/>
  <c r="J237" i="17"/>
  <c r="J236" i="17"/>
  <c r="J235" i="17"/>
  <c r="J233" i="17"/>
  <c r="J232" i="17"/>
  <c r="J231" i="17"/>
  <c r="J230" i="17"/>
  <c r="J229" i="17"/>
  <c r="J228" i="17"/>
  <c r="J227" i="17"/>
  <c r="J226" i="17"/>
  <c r="J225" i="17"/>
  <c r="J224" i="17"/>
  <c r="J223" i="17"/>
  <c r="J222" i="17"/>
  <c r="J221" i="17"/>
  <c r="J220" i="17"/>
  <c r="J219" i="17"/>
  <c r="J218" i="17"/>
  <c r="J217" i="17"/>
  <c r="J216" i="17"/>
  <c r="J215" i="17"/>
  <c r="J214" i="17"/>
  <c r="J213" i="17"/>
  <c r="J212" i="17"/>
  <c r="J211" i="17"/>
  <c r="J210" i="17"/>
  <c r="J209" i="17"/>
  <c r="J208" i="17"/>
  <c r="J207" i="17"/>
  <c r="J206" i="17"/>
  <c r="J205" i="17"/>
  <c r="J204" i="17"/>
  <c r="J203" i="17"/>
  <c r="J202" i="17"/>
  <c r="J201" i="17"/>
  <c r="J200"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0"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M122" i="17"/>
  <c r="M157" i="17" s="1"/>
  <c r="L122" i="17"/>
  <c r="L157" i="17" s="1"/>
  <c r="K122" i="17"/>
  <c r="K157" i="17" s="1"/>
  <c r="J122" i="17"/>
  <c r="N121" i="17"/>
  <c r="N156" i="17" s="1"/>
  <c r="J121" i="17"/>
  <c r="N120" i="17"/>
  <c r="N155" i="17" s="1"/>
  <c r="J120" i="17"/>
  <c r="N119" i="17"/>
  <c r="N154" i="17" s="1"/>
  <c r="J119" i="17"/>
  <c r="N118" i="17"/>
  <c r="N153" i="17" s="1"/>
  <c r="J118" i="17"/>
  <c r="N117" i="17"/>
  <c r="N152" i="17" s="1"/>
  <c r="J117" i="17"/>
  <c r="N116" i="17"/>
  <c r="N151" i="17" s="1"/>
  <c r="J116" i="17"/>
  <c r="N115" i="17"/>
  <c r="N150" i="17" s="1"/>
  <c r="J115" i="17"/>
  <c r="N114" i="17"/>
  <c r="N149" i="17" s="1"/>
  <c r="J114" i="17"/>
  <c r="N113" i="17"/>
  <c r="N148" i="17" s="1"/>
  <c r="J113" i="17"/>
  <c r="N112" i="17"/>
  <c r="N147" i="17" s="1"/>
  <c r="J112" i="17"/>
  <c r="N111" i="17"/>
  <c r="N146" i="17" s="1"/>
  <c r="J111" i="17"/>
  <c r="N110" i="17"/>
  <c r="N145" i="17" s="1"/>
  <c r="J110" i="17"/>
  <c r="N109" i="17"/>
  <c r="N144" i="17" s="1"/>
  <c r="J109" i="17"/>
  <c r="N108" i="17"/>
  <c r="N143" i="17" s="1"/>
  <c r="J108" i="17"/>
  <c r="N107" i="17"/>
  <c r="N142" i="17" s="1"/>
  <c r="J107" i="17"/>
  <c r="N106" i="17"/>
  <c r="N141" i="17" s="1"/>
  <c r="J106" i="17"/>
  <c r="N105" i="17"/>
  <c r="N140" i="17" s="1"/>
  <c r="J105" i="17"/>
  <c r="N104" i="17"/>
  <c r="N139" i="17" s="1"/>
  <c r="J104" i="17"/>
  <c r="N103" i="17"/>
  <c r="N138" i="17" s="1"/>
  <c r="J103" i="17"/>
  <c r="N102" i="17"/>
  <c r="N137" i="17" s="1"/>
  <c r="J102" i="17"/>
  <c r="N101" i="17"/>
  <c r="N136" i="17" s="1"/>
  <c r="J101" i="17"/>
  <c r="N100" i="17"/>
  <c r="N135" i="17" s="1"/>
  <c r="J100" i="17"/>
  <c r="N99" i="17"/>
  <c r="N134" i="17" s="1"/>
  <c r="J99" i="17"/>
  <c r="N98" i="17"/>
  <c r="N133" i="17" s="1"/>
  <c r="J98" i="17"/>
  <c r="N97" i="17"/>
  <c r="N132" i="17" s="1"/>
  <c r="J97" i="17"/>
  <c r="N96" i="17"/>
  <c r="N131" i="17" s="1"/>
  <c r="J96" i="17"/>
  <c r="N95" i="17"/>
  <c r="N130" i="17" s="1"/>
  <c r="J95" i="17"/>
  <c r="N94" i="17"/>
  <c r="N129" i="17" s="1"/>
  <c r="J94" i="17"/>
  <c r="N93" i="17"/>
  <c r="N128" i="17" s="1"/>
  <c r="J93" i="17"/>
  <c r="N92" i="17"/>
  <c r="N127" i="17" s="1"/>
  <c r="J92" i="17"/>
  <c r="N91" i="17"/>
  <c r="N126" i="17" s="1"/>
  <c r="J91" i="17"/>
  <c r="N90" i="17"/>
  <c r="N125" i="17" s="1"/>
  <c r="J90" i="17"/>
  <c r="N89" i="17"/>
  <c r="N124" i="17" s="1"/>
  <c r="J87" i="17"/>
  <c r="J86" i="17"/>
  <c r="J85" i="17"/>
  <c r="J84" i="17"/>
  <c r="J83" i="17"/>
  <c r="J82" i="17"/>
  <c r="J81" i="17"/>
  <c r="J80" i="17"/>
  <c r="J79" i="17"/>
  <c r="J78" i="17"/>
  <c r="J77" i="17"/>
  <c r="J76" i="17"/>
  <c r="J75" i="17"/>
  <c r="J74" i="17"/>
  <c r="J73" i="17"/>
  <c r="J72" i="17"/>
  <c r="J71" i="17"/>
  <c r="J70" i="17"/>
  <c r="J69" i="17"/>
  <c r="J68" i="17"/>
  <c r="J67" i="17"/>
  <c r="J66" i="17"/>
  <c r="J65" i="17"/>
  <c r="J64" i="17"/>
  <c r="J62" i="17"/>
  <c r="J61" i="17"/>
  <c r="J60" i="17"/>
  <c r="J59" i="17"/>
  <c r="J58" i="17"/>
  <c r="J57" i="17"/>
  <c r="J56" i="17"/>
  <c r="J55" i="17"/>
  <c r="J54" i="17"/>
  <c r="J53" i="17"/>
  <c r="J52" i="17"/>
  <c r="N51" i="17"/>
  <c r="M51" i="17"/>
  <c r="L51" i="17"/>
  <c r="K51" i="17"/>
  <c r="J51" i="17"/>
  <c r="J50" i="17"/>
  <c r="J49" i="17"/>
  <c r="J48" i="17"/>
  <c r="J47" i="17"/>
  <c r="J46" i="17"/>
  <c r="M45" i="17"/>
  <c r="L45" i="17"/>
  <c r="K45" i="17"/>
  <c r="J45" i="17"/>
  <c r="J44" i="17"/>
  <c r="J43" i="17"/>
  <c r="J42" i="17"/>
  <c r="J41" i="17"/>
  <c r="J40" i="17"/>
  <c r="J39" i="17"/>
  <c r="J38" i="17"/>
  <c r="J37" i="17"/>
  <c r="J36" i="17"/>
  <c r="J35" i="17"/>
  <c r="J34" i="17"/>
  <c r="J33" i="17"/>
  <c r="L31" i="17"/>
  <c r="J31" i="17"/>
  <c r="N30" i="17"/>
  <c r="N31" i="17" s="1"/>
  <c r="M30" i="17"/>
  <c r="M31" i="17" s="1"/>
  <c r="L30" i="17"/>
  <c r="K30" i="17"/>
  <c r="K31" i="17" s="1"/>
  <c r="J30" i="17"/>
  <c r="J29" i="17"/>
  <c r="J27" i="17"/>
  <c r="J26" i="17"/>
  <c r="F25" i="17"/>
  <c r="J25" i="17" s="1"/>
  <c r="F24" i="17"/>
  <c r="J24" i="17" s="1"/>
  <c r="J23" i="17"/>
  <c r="J22" i="17"/>
  <c r="J21" i="17"/>
  <c r="J20" i="17"/>
  <c r="N19" i="17"/>
  <c r="N21" i="17" s="1"/>
  <c r="M19" i="17"/>
  <c r="M21" i="17" s="1"/>
  <c r="L19" i="17"/>
  <c r="L21" i="17" s="1"/>
  <c r="K19" i="17"/>
  <c r="K21" i="17" s="1"/>
  <c r="J19" i="17"/>
  <c r="N18" i="17"/>
  <c r="N20" i="17" s="1"/>
  <c r="M18" i="17"/>
  <c r="M20" i="17" s="1"/>
  <c r="L18" i="17"/>
  <c r="L20" i="17" s="1"/>
  <c r="K18" i="17"/>
  <c r="K20" i="17" s="1"/>
  <c r="J18" i="17"/>
  <c r="N17" i="17"/>
  <c r="M17" i="17"/>
  <c r="L17" i="17"/>
  <c r="K17" i="17"/>
  <c r="J17" i="17"/>
  <c r="N16" i="17"/>
  <c r="M16" i="17"/>
  <c r="L16" i="17"/>
  <c r="K16" i="17"/>
  <c r="J16" i="17"/>
  <c r="J15" i="17"/>
  <c r="J14" i="17"/>
  <c r="N122" i="17" l="1"/>
  <c r="N157" i="17" s="1"/>
  <c r="N563" i="15"/>
  <c r="N635" i="15"/>
  <c r="N519" i="15"/>
  <c r="N623" i="15"/>
  <c r="N647" i="15"/>
  <c r="N505" i="15"/>
  <c r="N545" i="15"/>
  <c r="N601" i="15"/>
  <c r="N625" i="15"/>
  <c r="N681" i="15"/>
  <c r="N807" i="15"/>
  <c r="N442" i="15"/>
  <c r="N466" i="15"/>
  <c r="N784" i="15"/>
  <c r="N621" i="15"/>
  <c r="N557" i="15"/>
  <c r="N863" i="15"/>
  <c r="N661" i="15"/>
  <c r="N597" i="15"/>
  <c r="N444" i="15"/>
  <c r="N677" i="15"/>
  <c r="N526" i="15"/>
  <c r="N717" i="15"/>
  <c r="N460" i="15"/>
  <c r="AD46" i="12"/>
  <c r="AE46" i="12"/>
  <c r="AF46" i="12"/>
  <c r="AG46" i="12"/>
  <c r="AH46" i="12"/>
  <c r="AI46" i="12"/>
  <c r="AJ46" i="12"/>
  <c r="AD47" i="12"/>
  <c r="AE47" i="12"/>
  <c r="AF47" i="12"/>
  <c r="AG47" i="12"/>
  <c r="AH47" i="12"/>
  <c r="AI47" i="12"/>
  <c r="AJ47" i="12"/>
  <c r="AD48" i="12"/>
  <c r="AE48" i="12"/>
  <c r="AF48" i="12"/>
  <c r="AG48" i="12"/>
  <c r="AH48" i="12"/>
  <c r="AI48" i="12"/>
  <c r="AJ48" i="12"/>
  <c r="AD49" i="12"/>
  <c r="AE49" i="12"/>
  <c r="AF49" i="12"/>
  <c r="AG49" i="12"/>
  <c r="AH49" i="12"/>
  <c r="AI49" i="12"/>
  <c r="AJ49" i="12"/>
  <c r="AD50" i="12"/>
  <c r="AE50" i="12"/>
  <c r="AF50" i="12"/>
  <c r="AG50" i="12"/>
  <c r="AH50" i="12"/>
  <c r="AI50" i="12"/>
  <c r="AJ50" i="12"/>
  <c r="AD51" i="12"/>
  <c r="AE51" i="12"/>
  <c r="AF51" i="12"/>
  <c r="AG51" i="12"/>
  <c r="AH51" i="12"/>
  <c r="AI51" i="12"/>
  <c r="AJ51" i="12"/>
  <c r="AD52" i="12"/>
  <c r="AE52" i="12"/>
  <c r="AF52" i="12"/>
  <c r="AG52" i="12"/>
  <c r="AH52" i="12"/>
  <c r="AI52" i="12"/>
  <c r="AJ52" i="12"/>
  <c r="AD53" i="12"/>
  <c r="AE53" i="12"/>
  <c r="AF53" i="12"/>
  <c r="AG53" i="12"/>
  <c r="AH53" i="12"/>
  <c r="AI53" i="12"/>
  <c r="AJ53" i="12"/>
  <c r="AD54" i="12"/>
  <c r="AE54" i="12"/>
  <c r="AF54" i="12"/>
  <c r="AG54" i="12"/>
  <c r="AH54" i="12"/>
  <c r="AI54" i="12"/>
  <c r="AJ54" i="12"/>
  <c r="AD55" i="12"/>
  <c r="AE55" i="12"/>
  <c r="AF55" i="12"/>
  <c r="AG55" i="12"/>
  <c r="AH55" i="12"/>
  <c r="AI55" i="12"/>
  <c r="AJ55" i="12"/>
  <c r="AD56" i="12"/>
  <c r="AE56" i="12"/>
  <c r="AF56" i="12"/>
  <c r="AG56" i="12"/>
  <c r="AH56" i="12"/>
  <c r="AI56" i="12"/>
  <c r="AJ56" i="12"/>
  <c r="AD57" i="12"/>
  <c r="AE57" i="12"/>
  <c r="AF57" i="12"/>
  <c r="AG57" i="12"/>
  <c r="AH57" i="12"/>
  <c r="AI57" i="12"/>
  <c r="AJ57" i="12"/>
  <c r="AD58" i="12"/>
  <c r="AE58" i="12"/>
  <c r="AF58" i="12"/>
  <c r="AG58" i="12"/>
  <c r="AH58" i="12"/>
  <c r="AI58" i="12"/>
  <c r="AJ58" i="12"/>
  <c r="AD59" i="12"/>
  <c r="AE59" i="12"/>
  <c r="AF59" i="12"/>
  <c r="AG59" i="12"/>
  <c r="AH59" i="12"/>
  <c r="AI59" i="12"/>
  <c r="AJ59" i="12"/>
  <c r="AD60" i="12"/>
  <c r="AE60" i="12"/>
  <c r="AF60" i="12"/>
  <c r="AG60" i="12"/>
  <c r="AH60" i="12"/>
  <c r="AI60" i="12"/>
  <c r="AJ60" i="12"/>
  <c r="AD61" i="12"/>
  <c r="AE61" i="12"/>
  <c r="AF61" i="12"/>
  <c r="AG61" i="12"/>
  <c r="AH61" i="12"/>
  <c r="AI61" i="12"/>
  <c r="AJ61" i="12"/>
  <c r="AD62" i="12"/>
  <c r="AE62" i="12"/>
  <c r="AF62" i="12"/>
  <c r="AG62" i="12"/>
  <c r="AH62" i="12"/>
  <c r="AI62" i="12"/>
  <c r="AJ62" i="12"/>
  <c r="AD45" i="12"/>
  <c r="AJ45" i="12"/>
  <c r="AI45" i="12"/>
  <c r="AH45" i="12"/>
  <c r="AG45" i="12"/>
  <c r="AF45" i="12"/>
  <c r="AE45" i="12"/>
  <c r="AD42" i="12"/>
  <c r="AJ42" i="12"/>
  <c r="AI42" i="12"/>
  <c r="AH42" i="12"/>
  <c r="AG42" i="12"/>
  <c r="AF42" i="12"/>
  <c r="AE42" i="12"/>
  <c r="AD36" i="12"/>
  <c r="AD37" i="12"/>
  <c r="AD38" i="12"/>
  <c r="AD35" i="12"/>
  <c r="AJ38" i="12"/>
  <c r="AI38" i="12"/>
  <c r="AH38" i="12"/>
  <c r="AG38" i="12"/>
  <c r="AF38" i="12"/>
  <c r="AE38" i="12"/>
  <c r="AJ37" i="12"/>
  <c r="AI37" i="12"/>
  <c r="AH37" i="12"/>
  <c r="AG37" i="12"/>
  <c r="AF37" i="12"/>
  <c r="AE37" i="12"/>
  <c r="AJ36" i="12"/>
  <c r="AI36" i="12"/>
  <c r="AH36" i="12"/>
  <c r="AG36" i="12"/>
  <c r="AF36" i="12"/>
  <c r="AE36" i="12"/>
  <c r="AJ35" i="12"/>
  <c r="AI35" i="12"/>
  <c r="AH35" i="12"/>
  <c r="AG35" i="12"/>
  <c r="AF35" i="12"/>
  <c r="AE35" i="12"/>
  <c r="AD28" i="12"/>
  <c r="AE28" i="12"/>
  <c r="AF28" i="12"/>
  <c r="AG28" i="12"/>
  <c r="AH28" i="12"/>
  <c r="AI28" i="12"/>
  <c r="AJ28" i="12"/>
  <c r="AD29" i="12"/>
  <c r="AE29" i="12"/>
  <c r="AF29" i="12"/>
  <c r="AG29" i="12"/>
  <c r="AH29" i="12"/>
  <c r="AI29" i="12"/>
  <c r="AJ29" i="12"/>
  <c r="AD30" i="12"/>
  <c r="AE30" i="12"/>
  <c r="AF30" i="12"/>
  <c r="AG30" i="12"/>
  <c r="AH30" i="12"/>
  <c r="AI30" i="12"/>
  <c r="AJ30" i="12"/>
  <c r="AD31" i="12"/>
  <c r="AE31" i="12"/>
  <c r="AF31" i="12"/>
  <c r="AG31" i="12"/>
  <c r="AH31" i="12"/>
  <c r="AI31" i="12"/>
  <c r="AJ31" i="12"/>
  <c r="AD32" i="12"/>
  <c r="AE32" i="12"/>
  <c r="AF32" i="12"/>
  <c r="AG32" i="12"/>
  <c r="AH32" i="12"/>
  <c r="AI32" i="12"/>
  <c r="AJ32" i="12"/>
  <c r="AD27" i="12"/>
  <c r="AJ27" i="12"/>
  <c r="AI27" i="12"/>
  <c r="AH27" i="12"/>
  <c r="AG27" i="12"/>
  <c r="AF27" i="12"/>
  <c r="AE27" i="12"/>
  <c r="AE23" i="12"/>
  <c r="AF23" i="12"/>
  <c r="AG23" i="12"/>
  <c r="AH23" i="12"/>
  <c r="AI23" i="12"/>
  <c r="AJ23" i="12"/>
  <c r="AE24" i="12"/>
  <c r="AF24" i="12"/>
  <c r="AG24" i="12"/>
  <c r="AH24" i="12"/>
  <c r="AI24" i="12"/>
  <c r="AJ24" i="12"/>
  <c r="AJ22" i="12"/>
  <c r="AI22" i="12"/>
  <c r="AH22" i="12"/>
  <c r="AG22" i="12"/>
  <c r="AF22" i="12"/>
  <c r="AE22" i="12"/>
  <c r="AD23" i="12"/>
  <c r="AD24" i="12"/>
  <c r="AD22" i="12"/>
  <c r="H869" i="15"/>
  <c r="I869" i="15"/>
  <c r="H870" i="15"/>
  <c r="I870" i="15"/>
  <c r="H871" i="15"/>
  <c r="I871" i="15"/>
  <c r="H872" i="15"/>
  <c r="I872" i="15"/>
  <c r="H873" i="15"/>
  <c r="I873" i="15"/>
  <c r="H868" i="15"/>
  <c r="I868" i="15"/>
  <c r="I867" i="15"/>
  <c r="H867" i="15"/>
  <c r="I866" i="15"/>
  <c r="H866" i="15"/>
  <c r="I865" i="15"/>
  <c r="H865" i="15"/>
  <c r="I864" i="15"/>
  <c r="H864" i="15"/>
  <c r="I863" i="15"/>
  <c r="H863" i="15"/>
  <c r="I862" i="15"/>
  <c r="H862" i="15"/>
  <c r="I861" i="15"/>
  <c r="H861" i="15"/>
  <c r="I860" i="15"/>
  <c r="H860" i="15"/>
  <c r="I859" i="15"/>
  <c r="H859" i="15"/>
  <c r="I858" i="15"/>
  <c r="H858" i="15"/>
  <c r="I857" i="15"/>
  <c r="H857" i="15"/>
  <c r="I856" i="15"/>
  <c r="H856" i="15"/>
  <c r="H851" i="15"/>
  <c r="I851" i="15"/>
  <c r="H852" i="15"/>
  <c r="I852" i="15"/>
  <c r="H853" i="15"/>
  <c r="I853" i="15"/>
  <c r="H854" i="15"/>
  <c r="I854" i="15"/>
  <c r="H855" i="15"/>
  <c r="I855" i="15"/>
  <c r="H850" i="15"/>
  <c r="I850" i="15"/>
  <c r="H845" i="15"/>
  <c r="I845" i="15"/>
  <c r="M845" i="15" s="1"/>
  <c r="N845" i="15" s="1"/>
  <c r="H846" i="15"/>
  <c r="I846" i="15"/>
  <c r="H847" i="15"/>
  <c r="I847" i="15"/>
  <c r="H848" i="15"/>
  <c r="I848" i="15"/>
  <c r="H849" i="15"/>
  <c r="I849" i="15"/>
  <c r="M849" i="15" s="1"/>
  <c r="N849" i="15" s="1"/>
  <c r="H844" i="15"/>
  <c r="I844" i="15"/>
  <c r="H839" i="15"/>
  <c r="I839" i="15"/>
  <c r="H840" i="15"/>
  <c r="I840" i="15"/>
  <c r="H841" i="15"/>
  <c r="I841" i="15"/>
  <c r="H842" i="15"/>
  <c r="I842" i="15"/>
  <c r="H843" i="15"/>
  <c r="I843" i="15"/>
  <c r="H838" i="15"/>
  <c r="I838" i="15"/>
  <c r="H833" i="15"/>
  <c r="I833" i="15"/>
  <c r="H834" i="15"/>
  <c r="I834" i="15"/>
  <c r="H835" i="15"/>
  <c r="I835" i="15"/>
  <c r="H836" i="15"/>
  <c r="I836" i="15"/>
  <c r="H837" i="15"/>
  <c r="I837" i="15"/>
  <c r="H832" i="15"/>
  <c r="I832" i="15"/>
  <c r="H827" i="15"/>
  <c r="I827" i="15"/>
  <c r="H828" i="15"/>
  <c r="I828" i="15"/>
  <c r="H829" i="15"/>
  <c r="I829" i="15"/>
  <c r="H830" i="15"/>
  <c r="I830" i="15"/>
  <c r="H831" i="15"/>
  <c r="I831" i="15"/>
  <c r="H826" i="15"/>
  <c r="I826" i="15"/>
  <c r="H821" i="15"/>
  <c r="I821" i="15"/>
  <c r="H822" i="15"/>
  <c r="I822" i="15"/>
  <c r="H823" i="15"/>
  <c r="I823" i="15"/>
  <c r="H824" i="15"/>
  <c r="I824" i="15"/>
  <c r="H825" i="15"/>
  <c r="I825" i="15"/>
  <c r="H820" i="15"/>
  <c r="I820" i="15"/>
  <c r="H815" i="15"/>
  <c r="I815" i="15"/>
  <c r="H816" i="15"/>
  <c r="I816" i="15"/>
  <c r="H817" i="15"/>
  <c r="I817" i="15"/>
  <c r="H818" i="15"/>
  <c r="I818" i="15"/>
  <c r="H819" i="15"/>
  <c r="I819" i="15"/>
  <c r="H814" i="15"/>
  <c r="I814" i="15"/>
  <c r="H809" i="15"/>
  <c r="I809" i="15"/>
  <c r="H810" i="15"/>
  <c r="I810" i="15"/>
  <c r="H811" i="15"/>
  <c r="I811" i="15"/>
  <c r="H812" i="15"/>
  <c r="I812" i="15"/>
  <c r="H813" i="15"/>
  <c r="I813" i="15"/>
  <c r="H808" i="15"/>
  <c r="I808" i="15"/>
  <c r="H803" i="15"/>
  <c r="I803" i="15"/>
  <c r="H804" i="15"/>
  <c r="I804" i="15"/>
  <c r="H805" i="15"/>
  <c r="I805" i="15"/>
  <c r="H806" i="15"/>
  <c r="I806" i="15"/>
  <c r="H807" i="15"/>
  <c r="I807" i="15"/>
  <c r="H802" i="15"/>
  <c r="I802" i="15"/>
  <c r="H797" i="15"/>
  <c r="I797" i="15"/>
  <c r="H798" i="15"/>
  <c r="I798" i="15"/>
  <c r="H799" i="15"/>
  <c r="I799" i="15"/>
  <c r="H800" i="15"/>
  <c r="I800" i="15"/>
  <c r="H801" i="15"/>
  <c r="I801" i="15"/>
  <c r="H796" i="15"/>
  <c r="I796" i="15"/>
  <c r="H791" i="15"/>
  <c r="I791" i="15"/>
  <c r="H792" i="15"/>
  <c r="I792" i="15"/>
  <c r="H793" i="15"/>
  <c r="I793" i="15"/>
  <c r="H794" i="15"/>
  <c r="I794" i="15"/>
  <c r="H795" i="15"/>
  <c r="I795" i="15"/>
  <c r="H790" i="15"/>
  <c r="I790" i="15"/>
  <c r="H785" i="15"/>
  <c r="I785" i="15"/>
  <c r="H786" i="15"/>
  <c r="I786" i="15"/>
  <c r="H787" i="15"/>
  <c r="I787" i="15"/>
  <c r="H788" i="15"/>
  <c r="I788" i="15"/>
  <c r="H789" i="15"/>
  <c r="I789" i="15"/>
  <c r="H784" i="15"/>
  <c r="I784" i="15"/>
  <c r="H779" i="15"/>
  <c r="I779" i="15"/>
  <c r="H780" i="15"/>
  <c r="I780" i="15"/>
  <c r="H781" i="15"/>
  <c r="I781" i="15"/>
  <c r="H782" i="15"/>
  <c r="I782" i="15"/>
  <c r="H783" i="15"/>
  <c r="I783" i="15"/>
  <c r="H778" i="15"/>
  <c r="I778" i="15"/>
  <c r="H773" i="15"/>
  <c r="I773" i="15"/>
  <c r="H774" i="15"/>
  <c r="I774" i="15"/>
  <c r="H775" i="15"/>
  <c r="I775" i="15"/>
  <c r="H776" i="15"/>
  <c r="I776" i="15"/>
  <c r="H777" i="15"/>
  <c r="I777" i="15"/>
  <c r="H772" i="15"/>
  <c r="I772" i="15"/>
  <c r="G767" i="15"/>
  <c r="H767" i="15"/>
  <c r="I767" i="15"/>
  <c r="M767" i="15" s="1"/>
  <c r="N767" i="15" s="1"/>
  <c r="G768" i="15"/>
  <c r="H768" i="15"/>
  <c r="I768" i="15"/>
  <c r="G769" i="15"/>
  <c r="H769" i="15"/>
  <c r="I769" i="15"/>
  <c r="G770" i="15"/>
  <c r="H770" i="15"/>
  <c r="I770" i="15"/>
  <c r="M770" i="15" s="1"/>
  <c r="N770" i="15" s="1"/>
  <c r="G771" i="15"/>
  <c r="H771" i="15"/>
  <c r="I771" i="15"/>
  <c r="M771" i="15" s="1"/>
  <c r="N771" i="15" s="1"/>
  <c r="G772" i="15"/>
  <c r="G773" i="15"/>
  <c r="G774" i="15"/>
  <c r="G775" i="15"/>
  <c r="M775" i="15" s="1"/>
  <c r="N775" i="15" s="1"/>
  <c r="G776" i="15"/>
  <c r="M776" i="15" s="1"/>
  <c r="N776" i="15" s="1"/>
  <c r="G777" i="15"/>
  <c r="G778" i="15"/>
  <c r="G779" i="15"/>
  <c r="M779" i="15" s="1"/>
  <c r="N779" i="15" s="1"/>
  <c r="G780" i="15"/>
  <c r="G781" i="15"/>
  <c r="G782" i="15"/>
  <c r="G783" i="15"/>
  <c r="M783" i="15" s="1"/>
  <c r="N783" i="15" s="1"/>
  <c r="G784" i="15"/>
  <c r="M784" i="15" s="1"/>
  <c r="G785" i="15"/>
  <c r="G786" i="15"/>
  <c r="G787" i="15"/>
  <c r="M787" i="15" s="1"/>
  <c r="N787" i="15" s="1"/>
  <c r="G788" i="15"/>
  <c r="G789" i="15"/>
  <c r="G790" i="15"/>
  <c r="G791" i="15"/>
  <c r="M791" i="15" s="1"/>
  <c r="N791" i="15" s="1"/>
  <c r="G792" i="15"/>
  <c r="M792" i="15" s="1"/>
  <c r="N792" i="15" s="1"/>
  <c r="G793" i="15"/>
  <c r="G794" i="15"/>
  <c r="G795" i="15"/>
  <c r="M795" i="15" s="1"/>
  <c r="N795" i="15" s="1"/>
  <c r="G796" i="15"/>
  <c r="G797" i="15"/>
  <c r="G798" i="15"/>
  <c r="G799" i="15"/>
  <c r="M799" i="15" s="1"/>
  <c r="N799" i="15" s="1"/>
  <c r="G800" i="15"/>
  <c r="M800" i="15" s="1"/>
  <c r="N800" i="15" s="1"/>
  <c r="G801" i="15"/>
  <c r="G802" i="15"/>
  <c r="G803" i="15"/>
  <c r="M803" i="15" s="1"/>
  <c r="N803" i="15" s="1"/>
  <c r="G804" i="15"/>
  <c r="G805" i="15"/>
  <c r="G806" i="15"/>
  <c r="G807" i="15"/>
  <c r="M807" i="15" s="1"/>
  <c r="G808" i="15"/>
  <c r="M808" i="15" s="1"/>
  <c r="N808" i="15" s="1"/>
  <c r="G809" i="15"/>
  <c r="G810" i="15"/>
  <c r="G811" i="15"/>
  <c r="M811" i="15" s="1"/>
  <c r="N811" i="15" s="1"/>
  <c r="G812" i="15"/>
  <c r="G813" i="15"/>
  <c r="G814" i="15"/>
  <c r="G815" i="15"/>
  <c r="M815" i="15" s="1"/>
  <c r="N815" i="15" s="1"/>
  <c r="G816" i="15"/>
  <c r="M816" i="15" s="1"/>
  <c r="N816" i="15" s="1"/>
  <c r="G817" i="15"/>
  <c r="G818" i="15"/>
  <c r="G819" i="15"/>
  <c r="M819" i="15" s="1"/>
  <c r="N819" i="15" s="1"/>
  <c r="G820" i="15"/>
  <c r="G821" i="15"/>
  <c r="G822" i="15"/>
  <c r="G823" i="15"/>
  <c r="M823" i="15" s="1"/>
  <c r="N823" i="15" s="1"/>
  <c r="G824" i="15"/>
  <c r="M824" i="15" s="1"/>
  <c r="N824" i="15" s="1"/>
  <c r="G825" i="15"/>
  <c r="G826" i="15"/>
  <c r="G827" i="15"/>
  <c r="M827" i="15" s="1"/>
  <c r="N827" i="15" s="1"/>
  <c r="G828" i="15"/>
  <c r="G829" i="15"/>
  <c r="G830" i="15"/>
  <c r="G831" i="15"/>
  <c r="M831" i="15" s="1"/>
  <c r="N831" i="15" s="1"/>
  <c r="G832" i="15"/>
  <c r="M832" i="15" s="1"/>
  <c r="N832" i="15" s="1"/>
  <c r="G833" i="15"/>
  <c r="G834" i="15"/>
  <c r="G835" i="15"/>
  <c r="M835" i="15" s="1"/>
  <c r="N835" i="15" s="1"/>
  <c r="G836" i="15"/>
  <c r="G837" i="15"/>
  <c r="G838" i="15"/>
  <c r="G839" i="15"/>
  <c r="M839" i="15" s="1"/>
  <c r="N839" i="15" s="1"/>
  <c r="G840" i="15"/>
  <c r="M840" i="15" s="1"/>
  <c r="N840" i="15" s="1"/>
  <c r="G841" i="15"/>
  <c r="G842" i="15"/>
  <c r="G843" i="15"/>
  <c r="M843" i="15" s="1"/>
  <c r="N843" i="15" s="1"/>
  <c r="G844" i="15"/>
  <c r="G845" i="15"/>
  <c r="G846" i="15"/>
  <c r="G847" i="15"/>
  <c r="G848" i="15"/>
  <c r="G849" i="15"/>
  <c r="G850" i="15"/>
  <c r="G851" i="15"/>
  <c r="M851" i="15" s="1"/>
  <c r="N851" i="15" s="1"/>
  <c r="G852" i="15"/>
  <c r="G853" i="15"/>
  <c r="G854" i="15"/>
  <c r="G855" i="15"/>
  <c r="M855" i="15" s="1"/>
  <c r="N855" i="15" s="1"/>
  <c r="G856" i="15"/>
  <c r="M856" i="15" s="1"/>
  <c r="N856" i="15" s="1"/>
  <c r="G857" i="15"/>
  <c r="G858" i="15"/>
  <c r="G859" i="15"/>
  <c r="M859" i="15" s="1"/>
  <c r="N859" i="15" s="1"/>
  <c r="G860" i="15"/>
  <c r="G861" i="15"/>
  <c r="G862" i="15"/>
  <c r="G863" i="15"/>
  <c r="M863" i="15" s="1"/>
  <c r="G864" i="15"/>
  <c r="M864" i="15" s="1"/>
  <c r="N864" i="15" s="1"/>
  <c r="G865" i="15"/>
  <c r="G866" i="15"/>
  <c r="G867" i="15"/>
  <c r="M867" i="15" s="1"/>
  <c r="N867" i="15" s="1"/>
  <c r="G868" i="15"/>
  <c r="G869" i="15"/>
  <c r="G870" i="15"/>
  <c r="G871" i="15"/>
  <c r="M871" i="15" s="1"/>
  <c r="N871" i="15" s="1"/>
  <c r="G872" i="15"/>
  <c r="M872" i="15" s="1"/>
  <c r="N872" i="15" s="1"/>
  <c r="G873" i="15"/>
  <c r="E854" i="15"/>
  <c r="E855" i="15"/>
  <c r="E856" i="15"/>
  <c r="E857" i="15"/>
  <c r="E858" i="15"/>
  <c r="E859" i="15"/>
  <c r="E860" i="15"/>
  <c r="E861" i="15"/>
  <c r="E862" i="15"/>
  <c r="E863" i="15"/>
  <c r="E864" i="15"/>
  <c r="E865" i="15"/>
  <c r="E866" i="15"/>
  <c r="E867" i="15"/>
  <c r="E868" i="15"/>
  <c r="E869" i="15"/>
  <c r="E870" i="15"/>
  <c r="E871" i="15"/>
  <c r="E872" i="15"/>
  <c r="E873" i="15"/>
  <c r="I766" i="15"/>
  <c r="H766" i="15"/>
  <c r="G766" i="15"/>
  <c r="G761" i="15"/>
  <c r="H761" i="15"/>
  <c r="I761" i="15"/>
  <c r="G762" i="15"/>
  <c r="H762" i="15"/>
  <c r="I762" i="15"/>
  <c r="G763" i="15"/>
  <c r="H763" i="15"/>
  <c r="I763" i="15"/>
  <c r="G764" i="15"/>
  <c r="H764" i="15"/>
  <c r="I764" i="15"/>
  <c r="G765" i="15"/>
  <c r="H765" i="15"/>
  <c r="I765" i="15"/>
  <c r="G760" i="15"/>
  <c r="M760" i="15" s="1"/>
  <c r="N760" i="15" s="1"/>
  <c r="I760" i="15"/>
  <c r="H760" i="15"/>
  <c r="H755" i="15"/>
  <c r="I755" i="15"/>
  <c r="H756" i="15"/>
  <c r="I756" i="15"/>
  <c r="H757" i="15"/>
  <c r="I757" i="15"/>
  <c r="H758" i="15"/>
  <c r="I758" i="15"/>
  <c r="H759" i="15"/>
  <c r="I759" i="15"/>
  <c r="H754" i="15"/>
  <c r="I754" i="15"/>
  <c r="H749" i="15"/>
  <c r="I749" i="15"/>
  <c r="H750" i="15"/>
  <c r="I750" i="15"/>
  <c r="H751" i="15"/>
  <c r="I751" i="15"/>
  <c r="H752" i="15"/>
  <c r="I752" i="15"/>
  <c r="H753" i="15"/>
  <c r="I753" i="15"/>
  <c r="H748" i="15"/>
  <c r="I748" i="15"/>
  <c r="H743" i="15"/>
  <c r="I743" i="15"/>
  <c r="H744" i="15"/>
  <c r="I744" i="15"/>
  <c r="H745" i="15"/>
  <c r="I745" i="15"/>
  <c r="H746" i="15"/>
  <c r="I746" i="15"/>
  <c r="H747" i="15"/>
  <c r="I747" i="15"/>
  <c r="H742" i="15"/>
  <c r="I742" i="15"/>
  <c r="G737" i="15"/>
  <c r="H737" i="15"/>
  <c r="I737" i="15"/>
  <c r="G738" i="15"/>
  <c r="H738" i="15"/>
  <c r="I738" i="15"/>
  <c r="G739" i="15"/>
  <c r="H739" i="15"/>
  <c r="I739" i="15"/>
  <c r="G740" i="15"/>
  <c r="M740" i="15" s="1"/>
  <c r="N740" i="15" s="1"/>
  <c r="H740" i="15"/>
  <c r="I740" i="15"/>
  <c r="G741" i="15"/>
  <c r="M741" i="15" s="1"/>
  <c r="N741" i="15" s="1"/>
  <c r="H741" i="15"/>
  <c r="I741" i="15"/>
  <c r="G742" i="15"/>
  <c r="M742" i="15" s="1"/>
  <c r="N742" i="15" s="1"/>
  <c r="G743" i="15"/>
  <c r="G744" i="15"/>
  <c r="M744" i="15" s="1"/>
  <c r="N744" i="15" s="1"/>
  <c r="G745" i="15"/>
  <c r="G746" i="15"/>
  <c r="M746" i="15" s="1"/>
  <c r="N746" i="15" s="1"/>
  <c r="G747" i="15"/>
  <c r="M747" i="15" s="1"/>
  <c r="N747" i="15" s="1"/>
  <c r="G748" i="15"/>
  <c r="G749" i="15"/>
  <c r="G750" i="15"/>
  <c r="M750" i="15" s="1"/>
  <c r="N750" i="15" s="1"/>
  <c r="G751" i="15"/>
  <c r="G752" i="15"/>
  <c r="M752" i="15" s="1"/>
  <c r="N752" i="15" s="1"/>
  <c r="G753" i="15"/>
  <c r="G754" i="15"/>
  <c r="M754" i="15" s="1"/>
  <c r="N754" i="15" s="1"/>
  <c r="G755" i="15"/>
  <c r="M755" i="15" s="1"/>
  <c r="N755" i="15" s="1"/>
  <c r="G756" i="15"/>
  <c r="G757" i="15"/>
  <c r="G758" i="15"/>
  <c r="M758" i="15" s="1"/>
  <c r="N758" i="15" s="1"/>
  <c r="G759" i="15"/>
  <c r="I736" i="15"/>
  <c r="H736" i="15"/>
  <c r="G736" i="15"/>
  <c r="E736" i="15"/>
  <c r="E737" i="15"/>
  <c r="E738" i="15"/>
  <c r="E739" i="15"/>
  <c r="E740" i="15"/>
  <c r="E741" i="15"/>
  <c r="E742" i="15"/>
  <c r="E743" i="15"/>
  <c r="E744" i="15"/>
  <c r="E745" i="15"/>
  <c r="E746" i="15"/>
  <c r="E747" i="15"/>
  <c r="E748" i="15"/>
  <c r="E749" i="15"/>
  <c r="E750" i="15"/>
  <c r="E751" i="15"/>
  <c r="E752" i="15"/>
  <c r="E753" i="15"/>
  <c r="E754" i="15"/>
  <c r="E755" i="15"/>
  <c r="E756" i="15"/>
  <c r="E757" i="15"/>
  <c r="E758" i="15"/>
  <c r="E759" i="15"/>
  <c r="E760" i="15"/>
  <c r="E761" i="15"/>
  <c r="E762" i="15"/>
  <c r="E763" i="15"/>
  <c r="E764" i="15"/>
  <c r="E765" i="15"/>
  <c r="E766" i="15"/>
  <c r="E767" i="15"/>
  <c r="E768" i="15"/>
  <c r="E769" i="15"/>
  <c r="E770" i="15"/>
  <c r="E771" i="15"/>
  <c r="E772" i="15"/>
  <c r="E773" i="15"/>
  <c r="E774" i="15"/>
  <c r="E775" i="15"/>
  <c r="E776" i="15"/>
  <c r="E777" i="15"/>
  <c r="E778" i="15"/>
  <c r="E779" i="15"/>
  <c r="E780" i="15"/>
  <c r="E781" i="15"/>
  <c r="E782" i="15"/>
  <c r="E783" i="15"/>
  <c r="E784" i="15"/>
  <c r="E785" i="15"/>
  <c r="E786" i="15"/>
  <c r="E787" i="15"/>
  <c r="E788" i="15"/>
  <c r="E789" i="15"/>
  <c r="E790" i="15"/>
  <c r="E791" i="15"/>
  <c r="E792" i="15"/>
  <c r="E793" i="15"/>
  <c r="E794" i="15"/>
  <c r="E795" i="15"/>
  <c r="E796" i="15"/>
  <c r="E797" i="15"/>
  <c r="E798" i="15"/>
  <c r="E799" i="15"/>
  <c r="E800" i="15"/>
  <c r="E801" i="15"/>
  <c r="E802" i="15"/>
  <c r="E803" i="15"/>
  <c r="E804" i="15"/>
  <c r="E805" i="15"/>
  <c r="E806" i="15"/>
  <c r="E807" i="15"/>
  <c r="E808" i="15"/>
  <c r="E809" i="15"/>
  <c r="E810" i="15"/>
  <c r="E811" i="15"/>
  <c r="E812" i="15"/>
  <c r="E813" i="15"/>
  <c r="E814" i="15"/>
  <c r="E815" i="15"/>
  <c r="E816" i="15"/>
  <c r="E817" i="15"/>
  <c r="E818" i="15"/>
  <c r="E819" i="15"/>
  <c r="E820" i="15"/>
  <c r="E821" i="15"/>
  <c r="E822" i="15"/>
  <c r="E823" i="15"/>
  <c r="E824" i="15"/>
  <c r="E825" i="15"/>
  <c r="E826" i="15"/>
  <c r="E827" i="15"/>
  <c r="E828" i="15"/>
  <c r="E829" i="15"/>
  <c r="E830" i="15"/>
  <c r="E831" i="15"/>
  <c r="E832" i="15"/>
  <c r="E833" i="15"/>
  <c r="E834" i="15"/>
  <c r="E835" i="15"/>
  <c r="E836" i="15"/>
  <c r="E837" i="15"/>
  <c r="E838" i="15"/>
  <c r="E839" i="15"/>
  <c r="E840" i="15"/>
  <c r="E841" i="15"/>
  <c r="E842" i="15"/>
  <c r="E843" i="15"/>
  <c r="E844" i="15"/>
  <c r="E845" i="15"/>
  <c r="E846" i="15"/>
  <c r="E847" i="15"/>
  <c r="E848" i="15"/>
  <c r="E849" i="15"/>
  <c r="E850" i="15"/>
  <c r="E851" i="15"/>
  <c r="E852" i="15"/>
  <c r="E853" i="15"/>
  <c r="H731" i="15"/>
  <c r="I731" i="15"/>
  <c r="H732" i="15"/>
  <c r="I732" i="15"/>
  <c r="H733" i="15"/>
  <c r="I733" i="15"/>
  <c r="H734" i="15"/>
  <c r="I734" i="15"/>
  <c r="H735" i="15"/>
  <c r="I735" i="15"/>
  <c r="H730" i="15"/>
  <c r="I730" i="15"/>
  <c r="H725" i="15"/>
  <c r="I725" i="15"/>
  <c r="H726" i="15"/>
  <c r="I726" i="15"/>
  <c r="H727" i="15"/>
  <c r="I727" i="15"/>
  <c r="H728" i="15"/>
  <c r="I728" i="15"/>
  <c r="H729" i="15"/>
  <c r="I729" i="15"/>
  <c r="H724" i="15"/>
  <c r="I724" i="15"/>
  <c r="H719" i="15"/>
  <c r="I719" i="15"/>
  <c r="H720" i="15"/>
  <c r="I720" i="15"/>
  <c r="H721" i="15"/>
  <c r="I721" i="15"/>
  <c r="H722" i="15"/>
  <c r="I722" i="15"/>
  <c r="H723" i="15"/>
  <c r="I723" i="15"/>
  <c r="H718" i="15"/>
  <c r="I718" i="15"/>
  <c r="H713" i="15"/>
  <c r="I713" i="15"/>
  <c r="H714" i="15"/>
  <c r="I714" i="15"/>
  <c r="H715" i="15"/>
  <c r="I715" i="15"/>
  <c r="H716" i="15"/>
  <c r="I716" i="15"/>
  <c r="H717" i="15"/>
  <c r="I717" i="15"/>
  <c r="H712" i="15"/>
  <c r="I712" i="15"/>
  <c r="H707" i="15"/>
  <c r="I707" i="15"/>
  <c r="H708" i="15"/>
  <c r="I708" i="15"/>
  <c r="H709" i="15"/>
  <c r="I709" i="15"/>
  <c r="H710" i="15"/>
  <c r="I710" i="15"/>
  <c r="H711" i="15"/>
  <c r="I711" i="15"/>
  <c r="H706" i="15"/>
  <c r="I706" i="15"/>
  <c r="E728" i="15"/>
  <c r="E729" i="15"/>
  <c r="E730" i="15"/>
  <c r="E731" i="15"/>
  <c r="E732" i="15"/>
  <c r="E733" i="15"/>
  <c r="E734" i="15"/>
  <c r="E735" i="15"/>
  <c r="G701" i="15"/>
  <c r="H701" i="15"/>
  <c r="I701" i="15"/>
  <c r="G702" i="15"/>
  <c r="M702" i="15" s="1"/>
  <c r="N702" i="15" s="1"/>
  <c r="H702" i="15"/>
  <c r="I702" i="15"/>
  <c r="G703" i="15"/>
  <c r="M703" i="15" s="1"/>
  <c r="N703" i="15" s="1"/>
  <c r="H703" i="15"/>
  <c r="I703" i="15"/>
  <c r="G704" i="15"/>
  <c r="H704" i="15"/>
  <c r="I704" i="15"/>
  <c r="G705" i="15"/>
  <c r="H705" i="15"/>
  <c r="I705" i="15"/>
  <c r="G706" i="15"/>
  <c r="G707" i="15"/>
  <c r="G708" i="15"/>
  <c r="G709" i="15"/>
  <c r="M709" i="15" s="1"/>
  <c r="N709" i="15" s="1"/>
  <c r="G710" i="15"/>
  <c r="M710" i="15" s="1"/>
  <c r="N710" i="15" s="1"/>
  <c r="G711" i="15"/>
  <c r="G712" i="15"/>
  <c r="G713" i="15"/>
  <c r="M713" i="15" s="1"/>
  <c r="N713" i="15" s="1"/>
  <c r="G714" i="15"/>
  <c r="G715" i="15"/>
  <c r="G716" i="15"/>
  <c r="G717" i="15"/>
  <c r="M717" i="15" s="1"/>
  <c r="G718" i="15"/>
  <c r="M718" i="15" s="1"/>
  <c r="N718" i="15" s="1"/>
  <c r="G719" i="15"/>
  <c r="G720" i="15"/>
  <c r="G721" i="15"/>
  <c r="M721" i="15" s="1"/>
  <c r="N721" i="15" s="1"/>
  <c r="G722" i="15"/>
  <c r="G723" i="15"/>
  <c r="G724" i="15"/>
  <c r="G725" i="15"/>
  <c r="M725" i="15" s="1"/>
  <c r="N725" i="15" s="1"/>
  <c r="G726" i="15"/>
  <c r="M726" i="15" s="1"/>
  <c r="N726" i="15" s="1"/>
  <c r="G727" i="15"/>
  <c r="G728" i="15"/>
  <c r="G729" i="15"/>
  <c r="M729" i="15" s="1"/>
  <c r="N729" i="15" s="1"/>
  <c r="G730" i="15"/>
  <c r="G731" i="15"/>
  <c r="G732" i="15"/>
  <c r="G733" i="15"/>
  <c r="M733" i="15" s="1"/>
  <c r="N733" i="15" s="1"/>
  <c r="G734" i="15"/>
  <c r="M734" i="15" s="1"/>
  <c r="N734" i="15" s="1"/>
  <c r="G735" i="15"/>
  <c r="I700" i="15"/>
  <c r="H700" i="15"/>
  <c r="G700" i="15"/>
  <c r="H695" i="15"/>
  <c r="I695" i="15"/>
  <c r="H696" i="15"/>
  <c r="I696" i="15"/>
  <c r="H697" i="15"/>
  <c r="I697" i="15"/>
  <c r="H698" i="15"/>
  <c r="I698" i="15"/>
  <c r="H699" i="15"/>
  <c r="I699" i="15"/>
  <c r="H694" i="15"/>
  <c r="I694" i="15"/>
  <c r="H689" i="15"/>
  <c r="I689" i="15"/>
  <c r="H690" i="15"/>
  <c r="I690" i="15"/>
  <c r="H691" i="15"/>
  <c r="I691" i="15"/>
  <c r="H692" i="15"/>
  <c r="I692" i="15"/>
  <c r="H693" i="15"/>
  <c r="I693" i="15"/>
  <c r="H688" i="15"/>
  <c r="I688" i="15"/>
  <c r="I683" i="15"/>
  <c r="I684" i="15"/>
  <c r="I685" i="15"/>
  <c r="I686" i="15"/>
  <c r="I687" i="15"/>
  <c r="I682" i="15"/>
  <c r="H683" i="15"/>
  <c r="H684" i="15"/>
  <c r="H685" i="15"/>
  <c r="H686" i="15"/>
  <c r="H687" i="15"/>
  <c r="H682" i="15"/>
  <c r="G683" i="15"/>
  <c r="G684" i="15"/>
  <c r="G685" i="15"/>
  <c r="G686" i="15"/>
  <c r="G687" i="15"/>
  <c r="G688" i="15"/>
  <c r="G689" i="15"/>
  <c r="M689" i="15" s="1"/>
  <c r="N689" i="15" s="1"/>
  <c r="G690" i="15"/>
  <c r="M690" i="15" s="1"/>
  <c r="N690" i="15" s="1"/>
  <c r="G691" i="15"/>
  <c r="G692" i="15"/>
  <c r="G693" i="15"/>
  <c r="M693" i="15" s="1"/>
  <c r="N693" i="15" s="1"/>
  <c r="G694" i="15"/>
  <c r="G695" i="15"/>
  <c r="G696" i="15"/>
  <c r="G697" i="15"/>
  <c r="M697" i="15" s="1"/>
  <c r="N697" i="15" s="1"/>
  <c r="G698" i="15"/>
  <c r="M698" i="15" s="1"/>
  <c r="N698" i="15" s="1"/>
  <c r="G699" i="15"/>
  <c r="G682" i="15"/>
  <c r="E683" i="15"/>
  <c r="E684" i="15"/>
  <c r="E685" i="15"/>
  <c r="E686" i="15"/>
  <c r="E687" i="15"/>
  <c r="E688" i="15"/>
  <c r="E689" i="15"/>
  <c r="E690" i="15"/>
  <c r="E691" i="15"/>
  <c r="E692" i="15"/>
  <c r="E693" i="15"/>
  <c r="E694" i="15"/>
  <c r="E695" i="15"/>
  <c r="E696" i="15"/>
  <c r="E697" i="15"/>
  <c r="E698" i="15"/>
  <c r="E699" i="15"/>
  <c r="E700" i="15"/>
  <c r="E701" i="15"/>
  <c r="E702" i="15"/>
  <c r="E703" i="15"/>
  <c r="E704" i="15"/>
  <c r="E705" i="15"/>
  <c r="E706" i="15"/>
  <c r="E707" i="15"/>
  <c r="E708" i="15"/>
  <c r="E709" i="15"/>
  <c r="E710" i="15"/>
  <c r="E711" i="15"/>
  <c r="E712" i="15"/>
  <c r="E713" i="15"/>
  <c r="E714" i="15"/>
  <c r="E715" i="15"/>
  <c r="E716" i="15"/>
  <c r="E717" i="15"/>
  <c r="E718" i="15"/>
  <c r="E719" i="15"/>
  <c r="E720" i="15"/>
  <c r="E721" i="15"/>
  <c r="E722" i="15"/>
  <c r="E723" i="15"/>
  <c r="E724" i="15"/>
  <c r="E725" i="15"/>
  <c r="E726" i="15"/>
  <c r="E727" i="15"/>
  <c r="E682" i="15"/>
  <c r="H453" i="15"/>
  <c r="G453" i="15"/>
  <c r="N453" i="15" s="1"/>
  <c r="H452" i="15"/>
  <c r="G452" i="15"/>
  <c r="H451" i="15"/>
  <c r="G451" i="15"/>
  <c r="N451" i="15" s="1"/>
  <c r="H450" i="15"/>
  <c r="G450" i="15"/>
  <c r="N450" i="15" s="1"/>
  <c r="H449" i="15"/>
  <c r="G449" i="15"/>
  <c r="N449" i="15" s="1"/>
  <c r="H448" i="15"/>
  <c r="G448" i="15"/>
  <c r="H657" i="15"/>
  <c r="G657" i="15"/>
  <c r="N657" i="15" s="1"/>
  <c r="H656" i="15"/>
  <c r="G656" i="15"/>
  <c r="N656" i="15" s="1"/>
  <c r="H655" i="15"/>
  <c r="G655" i="15"/>
  <c r="N655" i="15" s="1"/>
  <c r="H654" i="15"/>
  <c r="G654" i="15"/>
  <c r="H653" i="15"/>
  <c r="G653" i="15"/>
  <c r="N653" i="15" s="1"/>
  <c r="H652" i="15"/>
  <c r="G652" i="15"/>
  <c r="N652" i="15" s="1"/>
  <c r="H627" i="15"/>
  <c r="G627" i="15"/>
  <c r="N627" i="15" s="1"/>
  <c r="H626" i="15"/>
  <c r="G626" i="15"/>
  <c r="H625" i="15"/>
  <c r="G625" i="15"/>
  <c r="H624" i="15"/>
  <c r="G624" i="15"/>
  <c r="N624" i="15" s="1"/>
  <c r="H623" i="15"/>
  <c r="G623" i="15"/>
  <c r="H622" i="15"/>
  <c r="G622" i="15"/>
  <c r="H597" i="15"/>
  <c r="G597" i="15"/>
  <c r="H596" i="15"/>
  <c r="G596" i="15"/>
  <c r="N596" i="15" s="1"/>
  <c r="H595" i="15"/>
  <c r="G595" i="15"/>
  <c r="N595" i="15" s="1"/>
  <c r="H594" i="15"/>
  <c r="G594" i="15"/>
  <c r="H593" i="15"/>
  <c r="G593" i="15"/>
  <c r="N593" i="15" s="1"/>
  <c r="H592" i="15"/>
  <c r="G592" i="15"/>
  <c r="N592" i="15" s="1"/>
  <c r="H567" i="15"/>
  <c r="G567" i="15"/>
  <c r="N567" i="15" s="1"/>
  <c r="H566" i="15"/>
  <c r="G566" i="15"/>
  <c r="H565" i="15"/>
  <c r="G565" i="15"/>
  <c r="N565" i="15" s="1"/>
  <c r="H564" i="15"/>
  <c r="G564" i="15"/>
  <c r="N564" i="15" s="1"/>
  <c r="H563" i="15"/>
  <c r="G563" i="15"/>
  <c r="H562" i="15"/>
  <c r="G562" i="15"/>
  <c r="H537" i="15"/>
  <c r="G537" i="15"/>
  <c r="N537" i="15" s="1"/>
  <c r="H536" i="15"/>
  <c r="G536" i="15"/>
  <c r="N536" i="15" s="1"/>
  <c r="H535" i="15"/>
  <c r="G535" i="15"/>
  <c r="N535" i="15" s="1"/>
  <c r="H534" i="15"/>
  <c r="G534" i="15"/>
  <c r="H533" i="15"/>
  <c r="G533" i="15"/>
  <c r="N533" i="15" s="1"/>
  <c r="H532" i="15"/>
  <c r="G532" i="15"/>
  <c r="N532" i="15" s="1"/>
  <c r="H423" i="15"/>
  <c r="M423" i="15" s="1"/>
  <c r="G423" i="15"/>
  <c r="H422" i="15"/>
  <c r="M422" i="15" s="1"/>
  <c r="G422" i="15"/>
  <c r="H421" i="15"/>
  <c r="M421" i="15" s="1"/>
  <c r="G421" i="15"/>
  <c r="H420" i="15"/>
  <c r="M420" i="15" s="1"/>
  <c r="G420" i="15"/>
  <c r="H419" i="15"/>
  <c r="M419" i="15" s="1"/>
  <c r="G419" i="15"/>
  <c r="H418" i="15"/>
  <c r="M418" i="15" s="1"/>
  <c r="G418" i="15"/>
  <c r="H507" i="15"/>
  <c r="G507" i="15"/>
  <c r="N507" i="15" s="1"/>
  <c r="H506" i="15"/>
  <c r="G506" i="15"/>
  <c r="N506" i="15" s="1"/>
  <c r="H505" i="15"/>
  <c r="G505" i="15"/>
  <c r="H504" i="15"/>
  <c r="G504" i="15"/>
  <c r="H503" i="15"/>
  <c r="G503" i="15"/>
  <c r="N503" i="15" s="1"/>
  <c r="H502" i="15"/>
  <c r="G502" i="15"/>
  <c r="N502" i="15" s="1"/>
  <c r="H483" i="15"/>
  <c r="G483" i="15"/>
  <c r="N483" i="15" s="1"/>
  <c r="H482" i="15"/>
  <c r="G482" i="15"/>
  <c r="H481" i="15"/>
  <c r="G481" i="15"/>
  <c r="N481" i="15" s="1"/>
  <c r="H480" i="15"/>
  <c r="G480" i="15"/>
  <c r="N480" i="15" s="1"/>
  <c r="H479" i="15"/>
  <c r="G479" i="15"/>
  <c r="N479" i="15" s="1"/>
  <c r="H478" i="15"/>
  <c r="G478" i="15"/>
  <c r="H393" i="15"/>
  <c r="M393" i="15" s="1"/>
  <c r="G393" i="15"/>
  <c r="H392" i="15"/>
  <c r="M392" i="15" s="1"/>
  <c r="G392" i="15"/>
  <c r="H391" i="15"/>
  <c r="M391" i="15" s="1"/>
  <c r="N391" i="15" s="1"/>
  <c r="G391" i="15"/>
  <c r="H390" i="15"/>
  <c r="M390" i="15" s="1"/>
  <c r="G390" i="15"/>
  <c r="H389" i="15"/>
  <c r="M389" i="15" s="1"/>
  <c r="N389" i="15" s="1"/>
  <c r="G389" i="15"/>
  <c r="H388" i="15"/>
  <c r="M388" i="15" s="1"/>
  <c r="G388" i="15"/>
  <c r="AO99" i="14"/>
  <c r="AN99" i="14"/>
  <c r="AM99" i="14"/>
  <c r="AL99" i="14"/>
  <c r="AK99" i="14"/>
  <c r="AJ99" i="14"/>
  <c r="AO97" i="14"/>
  <c r="AN97" i="14"/>
  <c r="AM97" i="14"/>
  <c r="AL97" i="14"/>
  <c r="AK97" i="14"/>
  <c r="AJ97" i="14"/>
  <c r="AO96" i="14"/>
  <c r="AN96" i="14"/>
  <c r="AM96" i="14"/>
  <c r="AL96" i="14"/>
  <c r="AK96" i="14"/>
  <c r="AJ96" i="14"/>
  <c r="AO95" i="14"/>
  <c r="AN95" i="14"/>
  <c r="AM95" i="14"/>
  <c r="AL95" i="14"/>
  <c r="AK95" i="14"/>
  <c r="AJ95" i="14"/>
  <c r="AO91" i="14"/>
  <c r="AN91" i="14"/>
  <c r="AM91" i="14"/>
  <c r="AL91" i="14"/>
  <c r="AK91" i="14"/>
  <c r="AJ91" i="14"/>
  <c r="AO89" i="14"/>
  <c r="AN89" i="14"/>
  <c r="AM89" i="14"/>
  <c r="AL89" i="14"/>
  <c r="AK89" i="14"/>
  <c r="AJ89" i="14"/>
  <c r="AO88" i="14"/>
  <c r="AN88" i="14"/>
  <c r="AM88" i="14"/>
  <c r="AL88" i="14"/>
  <c r="AK88" i="14"/>
  <c r="AJ88" i="14"/>
  <c r="AO87" i="14"/>
  <c r="AN87" i="14"/>
  <c r="AM87" i="14"/>
  <c r="AL87" i="14"/>
  <c r="AK87" i="14"/>
  <c r="AJ87" i="14"/>
  <c r="AO83" i="14"/>
  <c r="AN83" i="14"/>
  <c r="AM83" i="14"/>
  <c r="AL83" i="14"/>
  <c r="AK83" i="14"/>
  <c r="AJ83" i="14"/>
  <c r="AO81" i="14"/>
  <c r="AN81" i="14"/>
  <c r="AM81" i="14"/>
  <c r="AL81" i="14"/>
  <c r="AK81" i="14"/>
  <c r="AJ81" i="14"/>
  <c r="AO80" i="14"/>
  <c r="AN80" i="14"/>
  <c r="AM80" i="14"/>
  <c r="AL80" i="14"/>
  <c r="AK80" i="14"/>
  <c r="AJ80" i="14"/>
  <c r="AO79" i="14"/>
  <c r="AN79" i="14"/>
  <c r="AM79" i="14"/>
  <c r="AL79" i="14"/>
  <c r="AK79" i="14"/>
  <c r="AJ79" i="14"/>
  <c r="AO75" i="14"/>
  <c r="AN75" i="14"/>
  <c r="AM75" i="14"/>
  <c r="AL75" i="14"/>
  <c r="AK75" i="14"/>
  <c r="AJ75" i="14"/>
  <c r="AO73" i="14"/>
  <c r="AN73" i="14"/>
  <c r="AM73" i="14"/>
  <c r="AL73" i="14"/>
  <c r="AK73" i="14"/>
  <c r="AJ73" i="14"/>
  <c r="AO72" i="14"/>
  <c r="AN72" i="14"/>
  <c r="AM72" i="14"/>
  <c r="AL72" i="14"/>
  <c r="AK72" i="14"/>
  <c r="AJ72" i="14"/>
  <c r="AO71" i="14"/>
  <c r="AN71" i="14"/>
  <c r="AM71" i="14"/>
  <c r="AL71" i="14"/>
  <c r="AK71" i="14"/>
  <c r="AJ71" i="14"/>
  <c r="AO67" i="14"/>
  <c r="AN67" i="14"/>
  <c r="AM67" i="14"/>
  <c r="AL67" i="14"/>
  <c r="AK67" i="14"/>
  <c r="AJ67" i="14"/>
  <c r="AO65" i="14"/>
  <c r="AN65" i="14"/>
  <c r="AM65" i="14"/>
  <c r="AL65" i="14"/>
  <c r="AK65" i="14"/>
  <c r="AJ65" i="14"/>
  <c r="AO64" i="14"/>
  <c r="AN64" i="14"/>
  <c r="AM64" i="14"/>
  <c r="AL64" i="14"/>
  <c r="AK64" i="14"/>
  <c r="AJ64" i="14"/>
  <c r="AO63" i="14"/>
  <c r="AN63" i="14"/>
  <c r="AM63" i="14"/>
  <c r="AL63" i="14"/>
  <c r="AK63" i="14"/>
  <c r="AJ63" i="14"/>
  <c r="AO59" i="14"/>
  <c r="AN59" i="14"/>
  <c r="AM59" i="14"/>
  <c r="AL59" i="14"/>
  <c r="AK59" i="14"/>
  <c r="AJ59" i="14"/>
  <c r="AO57" i="14"/>
  <c r="AN57" i="14"/>
  <c r="AM57" i="14"/>
  <c r="AL57" i="14"/>
  <c r="AK57" i="14"/>
  <c r="AJ57" i="14"/>
  <c r="AO56" i="14"/>
  <c r="AN56" i="14"/>
  <c r="AM56" i="14"/>
  <c r="AL56" i="14"/>
  <c r="AK56" i="14"/>
  <c r="AJ56" i="14"/>
  <c r="AO55" i="14"/>
  <c r="AN55" i="14"/>
  <c r="AM55" i="14"/>
  <c r="AL55" i="14"/>
  <c r="AK55" i="14"/>
  <c r="AJ55" i="14"/>
  <c r="AO51" i="14"/>
  <c r="AN51" i="14"/>
  <c r="AM51" i="14"/>
  <c r="AL51" i="14"/>
  <c r="AK51" i="14"/>
  <c r="AJ51" i="14"/>
  <c r="AO49" i="14"/>
  <c r="AN49" i="14"/>
  <c r="AM49" i="14"/>
  <c r="AL49" i="14"/>
  <c r="AK49" i="14"/>
  <c r="AJ49" i="14"/>
  <c r="AO48" i="14"/>
  <c r="AN48" i="14"/>
  <c r="AM48" i="14"/>
  <c r="AL48" i="14"/>
  <c r="AK48" i="14"/>
  <c r="AJ48" i="14"/>
  <c r="AO47" i="14"/>
  <c r="AN47" i="14"/>
  <c r="AM47" i="14"/>
  <c r="AL47" i="14"/>
  <c r="AK47" i="14"/>
  <c r="AJ47" i="14"/>
  <c r="AO43" i="14"/>
  <c r="AN43" i="14"/>
  <c r="AM43" i="14"/>
  <c r="AL43" i="14"/>
  <c r="AK43" i="14"/>
  <c r="AJ43" i="14"/>
  <c r="AO41" i="14"/>
  <c r="AN41" i="14"/>
  <c r="AM41" i="14"/>
  <c r="AL41" i="14"/>
  <c r="AK41" i="14"/>
  <c r="AJ41" i="14"/>
  <c r="AO40" i="14"/>
  <c r="AN40" i="14"/>
  <c r="AM40" i="14"/>
  <c r="AL40" i="14"/>
  <c r="AK40" i="14"/>
  <c r="AJ40" i="14"/>
  <c r="AO39" i="14"/>
  <c r="AN39" i="14"/>
  <c r="AM39" i="14"/>
  <c r="AL39" i="14"/>
  <c r="AK39" i="14"/>
  <c r="AJ39" i="14"/>
  <c r="AO35" i="14"/>
  <c r="AN35" i="14"/>
  <c r="AM35" i="14"/>
  <c r="AL35" i="14"/>
  <c r="AK35" i="14"/>
  <c r="AJ35" i="14"/>
  <c r="AO33" i="14"/>
  <c r="AN33" i="14"/>
  <c r="AM33" i="14"/>
  <c r="AL33" i="14"/>
  <c r="AK33" i="14"/>
  <c r="AJ33" i="14"/>
  <c r="AO32" i="14"/>
  <c r="AN32" i="14"/>
  <c r="AM32" i="14"/>
  <c r="AL32" i="14"/>
  <c r="AK32" i="14"/>
  <c r="AJ32" i="14"/>
  <c r="AO31" i="14"/>
  <c r="AN31" i="14"/>
  <c r="AM31" i="14"/>
  <c r="AL31" i="14"/>
  <c r="AK31" i="14"/>
  <c r="AJ31" i="14"/>
  <c r="AO27" i="14"/>
  <c r="AN27" i="14"/>
  <c r="AM27" i="14"/>
  <c r="AL27" i="14"/>
  <c r="AK27" i="14"/>
  <c r="AJ27" i="14"/>
  <c r="AJ24" i="14"/>
  <c r="AK24" i="14"/>
  <c r="AL24" i="14"/>
  <c r="AM24" i="14"/>
  <c r="AN24" i="14"/>
  <c r="AO24" i="14"/>
  <c r="AJ25" i="14"/>
  <c r="AK25" i="14"/>
  <c r="AL25" i="14"/>
  <c r="AM25" i="14"/>
  <c r="AN25" i="14"/>
  <c r="AO25" i="14"/>
  <c r="AO23" i="14"/>
  <c r="AN23" i="14"/>
  <c r="AM23" i="14"/>
  <c r="AL23" i="14"/>
  <c r="AK23" i="14"/>
  <c r="AJ23" i="14"/>
  <c r="H677" i="15"/>
  <c r="H678" i="15"/>
  <c r="H679" i="15"/>
  <c r="H680" i="15"/>
  <c r="H681" i="15"/>
  <c r="H676" i="15"/>
  <c r="H671" i="15"/>
  <c r="H672" i="15"/>
  <c r="H673" i="15"/>
  <c r="H674" i="15"/>
  <c r="H675" i="15"/>
  <c r="H670" i="15"/>
  <c r="H665" i="15"/>
  <c r="H666" i="15"/>
  <c r="H667" i="15"/>
  <c r="H668" i="15"/>
  <c r="H669" i="15"/>
  <c r="H664" i="15"/>
  <c r="H659" i="15"/>
  <c r="H660" i="15"/>
  <c r="H661" i="15"/>
  <c r="H662" i="15"/>
  <c r="H663" i="15"/>
  <c r="H658" i="15"/>
  <c r="H647" i="15"/>
  <c r="H648" i="15"/>
  <c r="H649" i="15"/>
  <c r="H650" i="15"/>
  <c r="H651" i="15"/>
  <c r="H646" i="15"/>
  <c r="H641" i="15"/>
  <c r="H642" i="15"/>
  <c r="H643" i="15"/>
  <c r="H644" i="15"/>
  <c r="H645" i="15"/>
  <c r="H640" i="15"/>
  <c r="H635" i="15"/>
  <c r="H636" i="15"/>
  <c r="H637" i="15"/>
  <c r="H638" i="15"/>
  <c r="H639" i="15"/>
  <c r="H634" i="15"/>
  <c r="H629" i="15"/>
  <c r="H630" i="15"/>
  <c r="H631" i="15"/>
  <c r="H632" i="15"/>
  <c r="H633" i="15"/>
  <c r="H628" i="15"/>
  <c r="H617" i="15"/>
  <c r="H618" i="15"/>
  <c r="H619" i="15"/>
  <c r="H620" i="15"/>
  <c r="H621" i="15"/>
  <c r="H616" i="15"/>
  <c r="H611" i="15"/>
  <c r="H612" i="15"/>
  <c r="H613" i="15"/>
  <c r="H614" i="15"/>
  <c r="H615" i="15"/>
  <c r="H610" i="15"/>
  <c r="H605" i="15"/>
  <c r="H606" i="15"/>
  <c r="H607" i="15"/>
  <c r="H608" i="15"/>
  <c r="H609" i="15"/>
  <c r="H604" i="15"/>
  <c r="H599" i="15"/>
  <c r="H600" i="15"/>
  <c r="H601" i="15"/>
  <c r="H602" i="15"/>
  <c r="H603" i="15"/>
  <c r="H598" i="15"/>
  <c r="H587" i="15"/>
  <c r="H588" i="15"/>
  <c r="H589" i="15"/>
  <c r="H590" i="15"/>
  <c r="H591" i="15"/>
  <c r="H586" i="15"/>
  <c r="H581" i="15"/>
  <c r="H582" i="15"/>
  <c r="H583" i="15"/>
  <c r="H584" i="15"/>
  <c r="H585" i="15"/>
  <c r="H580" i="15"/>
  <c r="H575" i="15"/>
  <c r="H576" i="15"/>
  <c r="H577" i="15"/>
  <c r="H578" i="15"/>
  <c r="H579" i="15"/>
  <c r="H574" i="15"/>
  <c r="H569" i="15"/>
  <c r="H570" i="15"/>
  <c r="H571" i="15"/>
  <c r="H572" i="15"/>
  <c r="H573" i="15"/>
  <c r="H568" i="15"/>
  <c r="H557" i="15"/>
  <c r="H558" i="15"/>
  <c r="H559" i="15"/>
  <c r="H560" i="15"/>
  <c r="H561" i="15"/>
  <c r="H556" i="15"/>
  <c r="H551" i="15"/>
  <c r="H552" i="15"/>
  <c r="H553" i="15"/>
  <c r="H554" i="15"/>
  <c r="H555" i="15"/>
  <c r="H550" i="15"/>
  <c r="H545" i="15"/>
  <c r="H546" i="15"/>
  <c r="H547" i="15"/>
  <c r="H548" i="15"/>
  <c r="H549" i="15"/>
  <c r="H544" i="15"/>
  <c r="H539" i="15"/>
  <c r="H540" i="15"/>
  <c r="H541" i="15"/>
  <c r="H542" i="15"/>
  <c r="H543" i="15"/>
  <c r="H538" i="15"/>
  <c r="H527" i="15"/>
  <c r="H528" i="15"/>
  <c r="H529" i="15"/>
  <c r="H530" i="15"/>
  <c r="H531" i="15"/>
  <c r="H526" i="15"/>
  <c r="H521" i="15"/>
  <c r="H522" i="15"/>
  <c r="H523" i="15"/>
  <c r="H524" i="15"/>
  <c r="H525" i="15"/>
  <c r="H520" i="15"/>
  <c r="H515" i="15"/>
  <c r="H516" i="15"/>
  <c r="H517" i="15"/>
  <c r="H518" i="15"/>
  <c r="H519" i="15"/>
  <c r="H514" i="15"/>
  <c r="H509" i="15"/>
  <c r="H510" i="15"/>
  <c r="H511" i="15"/>
  <c r="H512" i="15"/>
  <c r="H513" i="15"/>
  <c r="H508" i="15"/>
  <c r="H497" i="15"/>
  <c r="H498" i="15"/>
  <c r="H499" i="15"/>
  <c r="H500" i="15"/>
  <c r="H501" i="15"/>
  <c r="H496" i="15"/>
  <c r="H491" i="15"/>
  <c r="H492" i="15"/>
  <c r="H493" i="15"/>
  <c r="H494" i="15"/>
  <c r="H495" i="15"/>
  <c r="H490" i="15"/>
  <c r="H485" i="15"/>
  <c r="H486" i="15"/>
  <c r="H487" i="15"/>
  <c r="H488" i="15"/>
  <c r="H489" i="15"/>
  <c r="H484" i="15"/>
  <c r="H473" i="15"/>
  <c r="H474" i="15"/>
  <c r="H475" i="15"/>
  <c r="H476" i="15"/>
  <c r="H477" i="15"/>
  <c r="H472" i="15"/>
  <c r="H467" i="15"/>
  <c r="H468" i="15"/>
  <c r="H469" i="15"/>
  <c r="H470" i="15"/>
  <c r="H471" i="15"/>
  <c r="H466" i="15"/>
  <c r="H461" i="15"/>
  <c r="H462" i="15"/>
  <c r="H463" i="15"/>
  <c r="H464" i="15"/>
  <c r="H465" i="15"/>
  <c r="H460" i="15"/>
  <c r="H455" i="15"/>
  <c r="H456" i="15"/>
  <c r="H457" i="15"/>
  <c r="H458" i="15"/>
  <c r="H459" i="15"/>
  <c r="H454" i="15"/>
  <c r="H443" i="15"/>
  <c r="H444" i="15"/>
  <c r="H445" i="15"/>
  <c r="H446" i="15"/>
  <c r="H447" i="15"/>
  <c r="H442" i="15"/>
  <c r="G681" i="15"/>
  <c r="M681" i="15" s="1"/>
  <c r="G680" i="15"/>
  <c r="M680" i="15" s="1"/>
  <c r="N680" i="15" s="1"/>
  <c r="G679" i="15"/>
  <c r="M679" i="15" s="1"/>
  <c r="N679" i="15" s="1"/>
  <c r="G678" i="15"/>
  <c r="G677" i="15"/>
  <c r="M677" i="15" s="1"/>
  <c r="G676" i="15"/>
  <c r="M676" i="15" s="1"/>
  <c r="N676" i="15" s="1"/>
  <c r="G675" i="15"/>
  <c r="G674" i="15"/>
  <c r="M674" i="15" s="1"/>
  <c r="N674" i="15" s="1"/>
  <c r="G673" i="15"/>
  <c r="M673" i="15" s="1"/>
  <c r="N673" i="15" s="1"/>
  <c r="G672" i="15"/>
  <c r="G671" i="15"/>
  <c r="M671" i="15" s="1"/>
  <c r="N671" i="15" s="1"/>
  <c r="G670" i="15"/>
  <c r="M670" i="15" s="1"/>
  <c r="N670" i="15" s="1"/>
  <c r="G669" i="15"/>
  <c r="M669" i="15" s="1"/>
  <c r="N669" i="15" s="1"/>
  <c r="G668" i="15"/>
  <c r="G667" i="15"/>
  <c r="M667" i="15" s="1"/>
  <c r="N667" i="15" s="1"/>
  <c r="G666" i="15"/>
  <c r="M666" i="15" s="1"/>
  <c r="N666" i="15" s="1"/>
  <c r="G665" i="15"/>
  <c r="M665" i="15" s="1"/>
  <c r="N665" i="15" s="1"/>
  <c r="G664" i="15"/>
  <c r="M664" i="15" s="1"/>
  <c r="N664" i="15" s="1"/>
  <c r="G663" i="15"/>
  <c r="N663" i="15" s="1"/>
  <c r="G662" i="15"/>
  <c r="G661" i="15"/>
  <c r="G660" i="15"/>
  <c r="N660" i="15" s="1"/>
  <c r="G659" i="15"/>
  <c r="G658" i="15"/>
  <c r="N658" i="15" s="1"/>
  <c r="G651" i="15"/>
  <c r="M651" i="15" s="1"/>
  <c r="N651" i="15" s="1"/>
  <c r="G650" i="15"/>
  <c r="M650" i="15" s="1"/>
  <c r="N650" i="15" s="1"/>
  <c r="G649" i="15"/>
  <c r="M649" i="15" s="1"/>
  <c r="N649" i="15" s="1"/>
  <c r="G648" i="15"/>
  <c r="G647" i="15"/>
  <c r="M647" i="15" s="1"/>
  <c r="G646" i="15"/>
  <c r="M646" i="15" s="1"/>
  <c r="N646" i="15" s="1"/>
  <c r="G645" i="15"/>
  <c r="G644" i="15"/>
  <c r="M644" i="15" s="1"/>
  <c r="N644" i="15" s="1"/>
  <c r="G643" i="15"/>
  <c r="M643" i="15" s="1"/>
  <c r="N643" i="15" s="1"/>
  <c r="G642" i="15"/>
  <c r="G641" i="15"/>
  <c r="M641" i="15" s="1"/>
  <c r="N641" i="15" s="1"/>
  <c r="G640" i="15"/>
  <c r="M640" i="15" s="1"/>
  <c r="N640" i="15" s="1"/>
  <c r="G639" i="15"/>
  <c r="M639" i="15" s="1"/>
  <c r="N639" i="15" s="1"/>
  <c r="G638" i="15"/>
  <c r="G637" i="15"/>
  <c r="M637" i="15" s="1"/>
  <c r="N637" i="15" s="1"/>
  <c r="G636" i="15"/>
  <c r="M636" i="15" s="1"/>
  <c r="N636" i="15" s="1"/>
  <c r="G635" i="15"/>
  <c r="M635" i="15" s="1"/>
  <c r="G634" i="15"/>
  <c r="M634" i="15" s="1"/>
  <c r="N634" i="15" s="1"/>
  <c r="G633" i="15"/>
  <c r="N633" i="15" s="1"/>
  <c r="G632" i="15"/>
  <c r="G631" i="15"/>
  <c r="N631" i="15" s="1"/>
  <c r="G630" i="15"/>
  <c r="N630" i="15" s="1"/>
  <c r="G629" i="15"/>
  <c r="G628" i="15"/>
  <c r="N628" i="15" s="1"/>
  <c r="G621" i="15"/>
  <c r="M621" i="15" s="1"/>
  <c r="G620" i="15"/>
  <c r="M620" i="15" s="1"/>
  <c r="N620" i="15" s="1"/>
  <c r="G619" i="15"/>
  <c r="M619" i="15" s="1"/>
  <c r="N619" i="15" s="1"/>
  <c r="G618" i="15"/>
  <c r="G617" i="15"/>
  <c r="M617" i="15" s="1"/>
  <c r="N617" i="15" s="1"/>
  <c r="G616" i="15"/>
  <c r="M616" i="15" s="1"/>
  <c r="N616" i="15" s="1"/>
  <c r="G615" i="15"/>
  <c r="G614" i="15"/>
  <c r="M614" i="15" s="1"/>
  <c r="N614" i="15" s="1"/>
  <c r="G613" i="15"/>
  <c r="M613" i="15" s="1"/>
  <c r="N613" i="15" s="1"/>
  <c r="G612" i="15"/>
  <c r="G611" i="15"/>
  <c r="M611" i="15" s="1"/>
  <c r="N611" i="15" s="1"/>
  <c r="G610" i="15"/>
  <c r="M610" i="15" s="1"/>
  <c r="N610" i="15" s="1"/>
  <c r="G609" i="15"/>
  <c r="M609" i="15" s="1"/>
  <c r="N609" i="15" s="1"/>
  <c r="G608" i="15"/>
  <c r="G607" i="15"/>
  <c r="M607" i="15" s="1"/>
  <c r="N607" i="15" s="1"/>
  <c r="G606" i="15"/>
  <c r="M606" i="15" s="1"/>
  <c r="N606" i="15" s="1"/>
  <c r="G605" i="15"/>
  <c r="M605" i="15" s="1"/>
  <c r="N605" i="15" s="1"/>
  <c r="G604" i="15"/>
  <c r="M604" i="15" s="1"/>
  <c r="N604" i="15" s="1"/>
  <c r="G603" i="15"/>
  <c r="N603" i="15" s="1"/>
  <c r="G602" i="15"/>
  <c r="G601" i="15"/>
  <c r="G600" i="15"/>
  <c r="N600" i="15" s="1"/>
  <c r="G599" i="15"/>
  <c r="G598" i="15"/>
  <c r="N598" i="15" s="1"/>
  <c r="G591" i="15"/>
  <c r="M591" i="15" s="1"/>
  <c r="N591" i="15" s="1"/>
  <c r="G590" i="15"/>
  <c r="M590" i="15" s="1"/>
  <c r="N590" i="15" s="1"/>
  <c r="G589" i="15"/>
  <c r="M589" i="15" s="1"/>
  <c r="N589" i="15" s="1"/>
  <c r="G588" i="15"/>
  <c r="G587" i="15"/>
  <c r="M587" i="15" s="1"/>
  <c r="N587" i="15" s="1"/>
  <c r="G586" i="15"/>
  <c r="M586" i="15" s="1"/>
  <c r="N586" i="15" s="1"/>
  <c r="G585" i="15"/>
  <c r="G584" i="15"/>
  <c r="M584" i="15" s="1"/>
  <c r="N584" i="15" s="1"/>
  <c r="G583" i="15"/>
  <c r="M583" i="15" s="1"/>
  <c r="N583" i="15" s="1"/>
  <c r="G582" i="15"/>
  <c r="G581" i="15"/>
  <c r="M581" i="15" s="1"/>
  <c r="N581" i="15" s="1"/>
  <c r="G580" i="15"/>
  <c r="M580" i="15" s="1"/>
  <c r="N580" i="15" s="1"/>
  <c r="G579" i="15"/>
  <c r="M579" i="15" s="1"/>
  <c r="N579" i="15" s="1"/>
  <c r="G578" i="15"/>
  <c r="G577" i="15"/>
  <c r="M577" i="15" s="1"/>
  <c r="N577" i="15" s="1"/>
  <c r="G576" i="15"/>
  <c r="M576" i="15" s="1"/>
  <c r="N576" i="15" s="1"/>
  <c r="G575" i="15"/>
  <c r="M575" i="15" s="1"/>
  <c r="N575" i="15" s="1"/>
  <c r="G574" i="15"/>
  <c r="M574" i="15" s="1"/>
  <c r="N574" i="15" s="1"/>
  <c r="G573" i="15"/>
  <c r="N573" i="15" s="1"/>
  <c r="G572" i="15"/>
  <c r="G571" i="15"/>
  <c r="N571" i="15" s="1"/>
  <c r="G570" i="15"/>
  <c r="N570" i="15" s="1"/>
  <c r="G569" i="15"/>
  <c r="G568" i="15"/>
  <c r="N568" i="15" s="1"/>
  <c r="G561" i="15"/>
  <c r="M561" i="15" s="1"/>
  <c r="N561" i="15" s="1"/>
  <c r="G560" i="15"/>
  <c r="M560" i="15" s="1"/>
  <c r="N560" i="15" s="1"/>
  <c r="G559" i="15"/>
  <c r="M559" i="15" s="1"/>
  <c r="N559" i="15" s="1"/>
  <c r="G558" i="15"/>
  <c r="G557" i="15"/>
  <c r="M557" i="15" s="1"/>
  <c r="G556" i="15"/>
  <c r="M556" i="15" s="1"/>
  <c r="N556" i="15" s="1"/>
  <c r="G555" i="15"/>
  <c r="G554" i="15"/>
  <c r="M554" i="15" s="1"/>
  <c r="N554" i="15" s="1"/>
  <c r="G553" i="15"/>
  <c r="M553" i="15" s="1"/>
  <c r="N553" i="15" s="1"/>
  <c r="G552" i="15"/>
  <c r="G551" i="15"/>
  <c r="M551" i="15" s="1"/>
  <c r="N551" i="15" s="1"/>
  <c r="G550" i="15"/>
  <c r="M550" i="15" s="1"/>
  <c r="N550" i="15" s="1"/>
  <c r="G549" i="15"/>
  <c r="M549" i="15" s="1"/>
  <c r="N549" i="15" s="1"/>
  <c r="G548" i="15"/>
  <c r="G547" i="15"/>
  <c r="M547" i="15" s="1"/>
  <c r="N547" i="15" s="1"/>
  <c r="G546" i="15"/>
  <c r="M546" i="15" s="1"/>
  <c r="N546" i="15" s="1"/>
  <c r="G545" i="15"/>
  <c r="M545" i="15" s="1"/>
  <c r="G544" i="15"/>
  <c r="M544" i="15" s="1"/>
  <c r="N544" i="15" s="1"/>
  <c r="G543" i="15"/>
  <c r="N543" i="15" s="1"/>
  <c r="G542" i="15"/>
  <c r="G541" i="15"/>
  <c r="N541" i="15" s="1"/>
  <c r="G540" i="15"/>
  <c r="N540" i="15" s="1"/>
  <c r="G539" i="15"/>
  <c r="G538" i="15"/>
  <c r="N538" i="15" s="1"/>
  <c r="G531" i="15"/>
  <c r="M531" i="15" s="1"/>
  <c r="N531" i="15" s="1"/>
  <c r="G530" i="15"/>
  <c r="M530" i="15" s="1"/>
  <c r="N530" i="15" s="1"/>
  <c r="G529" i="15"/>
  <c r="M529" i="15" s="1"/>
  <c r="N529" i="15" s="1"/>
  <c r="G528" i="15"/>
  <c r="G527" i="15"/>
  <c r="M527" i="15" s="1"/>
  <c r="N527" i="15" s="1"/>
  <c r="G526" i="15"/>
  <c r="M526" i="15" s="1"/>
  <c r="G525" i="15"/>
  <c r="M525" i="15" s="1"/>
  <c r="N525" i="15" s="1"/>
  <c r="G524" i="15"/>
  <c r="M524" i="15" s="1"/>
  <c r="N524" i="15" s="1"/>
  <c r="G523" i="15"/>
  <c r="M523" i="15" s="1"/>
  <c r="N523" i="15" s="1"/>
  <c r="G522" i="15"/>
  <c r="G521" i="15"/>
  <c r="M521" i="15" s="1"/>
  <c r="N521" i="15" s="1"/>
  <c r="G520" i="15"/>
  <c r="M520" i="15" s="1"/>
  <c r="N520" i="15" s="1"/>
  <c r="G519" i="15"/>
  <c r="M519" i="15" s="1"/>
  <c r="G518" i="15"/>
  <c r="G517" i="15"/>
  <c r="M517" i="15" s="1"/>
  <c r="N517" i="15" s="1"/>
  <c r="G516" i="15"/>
  <c r="M516" i="15" s="1"/>
  <c r="N516" i="15" s="1"/>
  <c r="G515" i="15"/>
  <c r="M515" i="15" s="1"/>
  <c r="N515" i="15" s="1"/>
  <c r="G514" i="15"/>
  <c r="M514" i="15" s="1"/>
  <c r="N514" i="15" s="1"/>
  <c r="G513" i="15"/>
  <c r="N513" i="15" s="1"/>
  <c r="G512" i="15"/>
  <c r="G511" i="15"/>
  <c r="N511" i="15" s="1"/>
  <c r="G510" i="15"/>
  <c r="N510" i="15" s="1"/>
  <c r="G509" i="15"/>
  <c r="N509" i="15" s="1"/>
  <c r="G508" i="15"/>
  <c r="N508" i="15" s="1"/>
  <c r="G501" i="15"/>
  <c r="M501" i="15" s="1"/>
  <c r="N501" i="15" s="1"/>
  <c r="G500" i="15"/>
  <c r="M500" i="15" s="1"/>
  <c r="N500" i="15" s="1"/>
  <c r="G499" i="15"/>
  <c r="M499" i="15" s="1"/>
  <c r="N499" i="15" s="1"/>
  <c r="G498" i="15"/>
  <c r="G497" i="15"/>
  <c r="M497" i="15" s="1"/>
  <c r="N497" i="15" s="1"/>
  <c r="G496" i="15"/>
  <c r="M496" i="15" s="1"/>
  <c r="N496" i="15" s="1"/>
  <c r="G495" i="15"/>
  <c r="M495" i="15" s="1"/>
  <c r="N495" i="15" s="1"/>
  <c r="G494" i="15"/>
  <c r="M494" i="15" s="1"/>
  <c r="N494" i="15" s="1"/>
  <c r="G493" i="15"/>
  <c r="M493" i="15" s="1"/>
  <c r="N493" i="15" s="1"/>
  <c r="G492" i="15"/>
  <c r="G491" i="15"/>
  <c r="M491" i="15" s="1"/>
  <c r="N491" i="15" s="1"/>
  <c r="G490" i="15"/>
  <c r="M490" i="15" s="1"/>
  <c r="N490" i="15" s="1"/>
  <c r="G489" i="15"/>
  <c r="M489" i="15" s="1"/>
  <c r="N489" i="15" s="1"/>
  <c r="G488" i="15"/>
  <c r="G487" i="15"/>
  <c r="M487" i="15" s="1"/>
  <c r="N487" i="15" s="1"/>
  <c r="G486" i="15"/>
  <c r="M486" i="15" s="1"/>
  <c r="N486" i="15" s="1"/>
  <c r="G485" i="15"/>
  <c r="M485" i="15" s="1"/>
  <c r="N485" i="15" s="1"/>
  <c r="G484" i="15"/>
  <c r="M484" i="15" s="1"/>
  <c r="N484" i="15" s="1"/>
  <c r="G477" i="15"/>
  <c r="N477" i="15" s="1"/>
  <c r="G476" i="15"/>
  <c r="G475" i="15"/>
  <c r="N475" i="15" s="1"/>
  <c r="G474" i="15"/>
  <c r="N474" i="15" s="1"/>
  <c r="G473" i="15"/>
  <c r="N473" i="15" s="1"/>
  <c r="G472" i="15"/>
  <c r="N472" i="15" s="1"/>
  <c r="G471" i="15"/>
  <c r="M471" i="15" s="1"/>
  <c r="N471" i="15" s="1"/>
  <c r="G470" i="15"/>
  <c r="M470" i="15" s="1"/>
  <c r="N470" i="15" s="1"/>
  <c r="G469" i="15"/>
  <c r="M469" i="15" s="1"/>
  <c r="N469" i="15" s="1"/>
  <c r="G468" i="15"/>
  <c r="G467" i="15"/>
  <c r="M467" i="15" s="1"/>
  <c r="N467" i="15" s="1"/>
  <c r="G466" i="15"/>
  <c r="M466" i="15" s="1"/>
  <c r="G465" i="15"/>
  <c r="M465" i="15" s="1"/>
  <c r="N465" i="15" s="1"/>
  <c r="G464" i="15"/>
  <c r="M464" i="15" s="1"/>
  <c r="N464" i="15" s="1"/>
  <c r="G463" i="15"/>
  <c r="M463" i="15" s="1"/>
  <c r="N463" i="15" s="1"/>
  <c r="G462" i="15"/>
  <c r="G461" i="15"/>
  <c r="M461" i="15" s="1"/>
  <c r="N461" i="15" s="1"/>
  <c r="G460" i="15"/>
  <c r="M460" i="15" s="1"/>
  <c r="G459" i="15"/>
  <c r="M459" i="15" s="1"/>
  <c r="N459" i="15" s="1"/>
  <c r="G458" i="15"/>
  <c r="G457" i="15"/>
  <c r="M457" i="15" s="1"/>
  <c r="N457" i="15" s="1"/>
  <c r="G456" i="15"/>
  <c r="M456" i="15" s="1"/>
  <c r="N456" i="15" s="1"/>
  <c r="G455" i="15"/>
  <c r="M455" i="15" s="1"/>
  <c r="N455" i="15" s="1"/>
  <c r="G454" i="15"/>
  <c r="M454" i="15" s="1"/>
  <c r="N454" i="15" s="1"/>
  <c r="G447" i="15"/>
  <c r="N447" i="15" s="1"/>
  <c r="G446" i="15"/>
  <c r="G445" i="15"/>
  <c r="N445" i="15" s="1"/>
  <c r="G444" i="15"/>
  <c r="G443" i="15"/>
  <c r="N443" i="15" s="1"/>
  <c r="G442" i="15"/>
  <c r="H437" i="15"/>
  <c r="H438" i="15"/>
  <c r="H439" i="15"/>
  <c r="H440" i="15"/>
  <c r="H441" i="15"/>
  <c r="H436" i="15"/>
  <c r="H431" i="15"/>
  <c r="H432" i="15"/>
  <c r="H433" i="15"/>
  <c r="H434" i="15"/>
  <c r="H435" i="15"/>
  <c r="H430" i="15"/>
  <c r="H425" i="15"/>
  <c r="H426" i="15"/>
  <c r="H427" i="15"/>
  <c r="H428" i="15"/>
  <c r="H429" i="15"/>
  <c r="H424" i="15"/>
  <c r="H413" i="15"/>
  <c r="M413" i="15" s="1"/>
  <c r="H414" i="15"/>
  <c r="M414" i="15" s="1"/>
  <c r="H415" i="15"/>
  <c r="M415" i="15" s="1"/>
  <c r="H416" i="15"/>
  <c r="M416" i="15" s="1"/>
  <c r="H417" i="15"/>
  <c r="M417" i="15" s="1"/>
  <c r="H412" i="15"/>
  <c r="M412" i="15" s="1"/>
  <c r="G441" i="15"/>
  <c r="M441" i="15" s="1"/>
  <c r="N441" i="15" s="1"/>
  <c r="G440" i="15"/>
  <c r="M440" i="15" s="1"/>
  <c r="N440" i="15" s="1"/>
  <c r="G439" i="15"/>
  <c r="M439" i="15" s="1"/>
  <c r="N439" i="15" s="1"/>
  <c r="G438" i="15"/>
  <c r="G437" i="15"/>
  <c r="G436" i="15"/>
  <c r="M436" i="15" s="1"/>
  <c r="N436" i="15" s="1"/>
  <c r="G435" i="15"/>
  <c r="M435" i="15" s="1"/>
  <c r="N435" i="15" s="1"/>
  <c r="G434" i="15"/>
  <c r="M434" i="15" s="1"/>
  <c r="N434" i="15" s="1"/>
  <c r="G433" i="15"/>
  <c r="M433" i="15" s="1"/>
  <c r="N433" i="15" s="1"/>
  <c r="G432" i="15"/>
  <c r="G431" i="15"/>
  <c r="M431" i="15" s="1"/>
  <c r="N431" i="15" s="1"/>
  <c r="G430" i="15"/>
  <c r="M430" i="15" s="1"/>
  <c r="N430" i="15" s="1"/>
  <c r="G429" i="15"/>
  <c r="G428" i="15"/>
  <c r="G427" i="15"/>
  <c r="M427" i="15" s="1"/>
  <c r="N427" i="15" s="1"/>
  <c r="G426" i="15"/>
  <c r="M426" i="15" s="1"/>
  <c r="N426" i="15" s="1"/>
  <c r="G425" i="15"/>
  <c r="M425" i="15" s="1"/>
  <c r="N425" i="15" s="1"/>
  <c r="G424" i="15"/>
  <c r="M424" i="15" s="1"/>
  <c r="N424" i="15" s="1"/>
  <c r="G417" i="15"/>
  <c r="G416" i="15"/>
  <c r="G415" i="15"/>
  <c r="G414" i="15"/>
  <c r="G413" i="15"/>
  <c r="G412" i="15"/>
  <c r="H407" i="15"/>
  <c r="H408" i="15"/>
  <c r="H409" i="15"/>
  <c r="H410" i="15"/>
  <c r="H411" i="15"/>
  <c r="H406" i="15"/>
  <c r="H401" i="15"/>
  <c r="H402" i="15"/>
  <c r="H403" i="15"/>
  <c r="H404" i="15"/>
  <c r="H405" i="15"/>
  <c r="H400" i="15"/>
  <c r="H395" i="15"/>
  <c r="H396" i="15"/>
  <c r="H397" i="15"/>
  <c r="H398" i="15"/>
  <c r="H399" i="15"/>
  <c r="H394" i="15"/>
  <c r="H383" i="15"/>
  <c r="M383" i="15" s="1"/>
  <c r="H384" i="15"/>
  <c r="M384" i="15" s="1"/>
  <c r="H385" i="15"/>
  <c r="M385" i="15" s="1"/>
  <c r="H386" i="15"/>
  <c r="M386" i="15" s="1"/>
  <c r="H387" i="15"/>
  <c r="M387" i="15" s="1"/>
  <c r="H382" i="15"/>
  <c r="M382" i="15" s="1"/>
  <c r="G407" i="15"/>
  <c r="M407" i="15" s="1"/>
  <c r="N407" i="15" s="1"/>
  <c r="G408" i="15"/>
  <c r="M408" i="15" s="1"/>
  <c r="N408" i="15" s="1"/>
  <c r="G409" i="15"/>
  <c r="M409" i="15" s="1"/>
  <c r="N409" i="15" s="1"/>
  <c r="G410" i="15"/>
  <c r="M410" i="15" s="1"/>
  <c r="N410" i="15" s="1"/>
  <c r="G411" i="15"/>
  <c r="M411" i="15" s="1"/>
  <c r="N411" i="15" s="1"/>
  <c r="G401" i="15"/>
  <c r="G402" i="15"/>
  <c r="G403" i="15"/>
  <c r="M403" i="15" s="1"/>
  <c r="N403" i="15" s="1"/>
  <c r="G404" i="15"/>
  <c r="G405" i="15"/>
  <c r="G395" i="15"/>
  <c r="G396" i="15"/>
  <c r="G397" i="15"/>
  <c r="G398" i="15"/>
  <c r="G399" i="15"/>
  <c r="G383" i="15"/>
  <c r="N383" i="15" s="1"/>
  <c r="G384" i="15"/>
  <c r="G385" i="15"/>
  <c r="G386" i="15"/>
  <c r="G387" i="15"/>
  <c r="G406" i="15"/>
  <c r="G400" i="15"/>
  <c r="M400" i="15" s="1"/>
  <c r="N400" i="15" s="1"/>
  <c r="G394" i="15"/>
  <c r="M394" i="15" s="1"/>
  <c r="N394" i="15" s="1"/>
  <c r="G382" i="15"/>
  <c r="AS22" i="8"/>
  <c r="AO19" i="14"/>
  <c r="AN19" i="14"/>
  <c r="AM19" i="14"/>
  <c r="AL19" i="14"/>
  <c r="AK19" i="14"/>
  <c r="AJ19" i="14"/>
  <c r="AI19" i="14"/>
  <c r="E381" i="15"/>
  <c r="G381" i="15"/>
  <c r="H381" i="15"/>
  <c r="H377" i="15"/>
  <c r="H378" i="15"/>
  <c r="H379" i="15"/>
  <c r="H380" i="15"/>
  <c r="H376" i="15"/>
  <c r="G380" i="15"/>
  <c r="G377" i="15"/>
  <c r="G378" i="15"/>
  <c r="G379" i="15"/>
  <c r="G376" i="15"/>
  <c r="E380" i="15"/>
  <c r="E379" i="15"/>
  <c r="E378" i="15"/>
  <c r="E377" i="15"/>
  <c r="E376" i="15"/>
  <c r="I375" i="15"/>
  <c r="I374" i="15"/>
  <c r="I373" i="15"/>
  <c r="I372" i="15"/>
  <c r="I371" i="15"/>
  <c r="I370" i="15"/>
  <c r="I369" i="15"/>
  <c r="I368" i="15"/>
  <c r="I367" i="15"/>
  <c r="I366" i="15"/>
  <c r="I365" i="15"/>
  <c r="I364" i="15"/>
  <c r="I363" i="15"/>
  <c r="I362" i="15"/>
  <c r="I361" i="15"/>
  <c r="I360" i="15"/>
  <c r="I359" i="15"/>
  <c r="I358" i="15"/>
  <c r="I339" i="15"/>
  <c r="I338" i="15"/>
  <c r="I337" i="15"/>
  <c r="I336" i="15"/>
  <c r="I335" i="15"/>
  <c r="I334" i="15"/>
  <c r="I303" i="15"/>
  <c r="I302" i="15"/>
  <c r="I301" i="15"/>
  <c r="I300" i="15"/>
  <c r="I299" i="15"/>
  <c r="I298" i="15"/>
  <c r="I297" i="15"/>
  <c r="I296" i="15"/>
  <c r="I295" i="15"/>
  <c r="I294" i="15"/>
  <c r="I293" i="15"/>
  <c r="I292" i="15"/>
  <c r="I333" i="15"/>
  <c r="I332" i="15"/>
  <c r="I331" i="15"/>
  <c r="I330" i="15"/>
  <c r="I329" i="15"/>
  <c r="I328" i="15"/>
  <c r="I327" i="15"/>
  <c r="I326" i="15"/>
  <c r="I325" i="15"/>
  <c r="I324" i="15"/>
  <c r="I323" i="15"/>
  <c r="I322" i="15"/>
  <c r="I291" i="15"/>
  <c r="I290" i="15"/>
  <c r="I289" i="15"/>
  <c r="I288" i="15"/>
  <c r="I287" i="15"/>
  <c r="I286" i="15"/>
  <c r="I267" i="15"/>
  <c r="I266" i="15"/>
  <c r="I265" i="15"/>
  <c r="I264" i="15"/>
  <c r="I263" i="15"/>
  <c r="I262" i="15"/>
  <c r="I231" i="15"/>
  <c r="I230" i="15"/>
  <c r="I229" i="15"/>
  <c r="I228" i="15"/>
  <c r="I227" i="15"/>
  <c r="I226" i="15"/>
  <c r="I261" i="15"/>
  <c r="I260" i="15"/>
  <c r="I259" i="15"/>
  <c r="I258" i="15"/>
  <c r="I257" i="15"/>
  <c r="I256" i="15"/>
  <c r="I255" i="15"/>
  <c r="I254" i="15"/>
  <c r="I253" i="15"/>
  <c r="I252" i="15"/>
  <c r="I251" i="15"/>
  <c r="I250" i="15"/>
  <c r="I225" i="15"/>
  <c r="I224" i="15"/>
  <c r="I223" i="15"/>
  <c r="I222" i="15"/>
  <c r="I221" i="15"/>
  <c r="I220" i="15"/>
  <c r="I219" i="15"/>
  <c r="I218" i="15"/>
  <c r="I217" i="15"/>
  <c r="I216" i="15"/>
  <c r="I215" i="15"/>
  <c r="I214" i="15"/>
  <c r="I195" i="15"/>
  <c r="I194" i="15"/>
  <c r="I193" i="15"/>
  <c r="I192" i="15"/>
  <c r="I191" i="15"/>
  <c r="I190" i="15"/>
  <c r="I189" i="15"/>
  <c r="I188" i="15"/>
  <c r="I187" i="15"/>
  <c r="I186" i="15"/>
  <c r="I185" i="15"/>
  <c r="I184" i="15"/>
  <c r="I183" i="15"/>
  <c r="I182" i="15"/>
  <c r="I181" i="15"/>
  <c r="I180" i="15"/>
  <c r="I179" i="15"/>
  <c r="I178" i="15"/>
  <c r="I159" i="15"/>
  <c r="I158" i="15"/>
  <c r="I157" i="15"/>
  <c r="I156" i="15"/>
  <c r="I155" i="15"/>
  <c r="I154" i="15"/>
  <c r="I153" i="15"/>
  <c r="I152" i="15"/>
  <c r="I151" i="15"/>
  <c r="I150" i="15"/>
  <c r="I149" i="15"/>
  <c r="I148" i="15"/>
  <c r="I147" i="15"/>
  <c r="I146" i="15"/>
  <c r="I145" i="15"/>
  <c r="I144" i="15"/>
  <c r="I143" i="15"/>
  <c r="I142" i="15"/>
  <c r="I123" i="15"/>
  <c r="I122" i="15"/>
  <c r="I121" i="15"/>
  <c r="I120" i="15"/>
  <c r="I119" i="15"/>
  <c r="I118" i="15"/>
  <c r="I117" i="15"/>
  <c r="I116" i="15"/>
  <c r="I115" i="15"/>
  <c r="I114" i="15"/>
  <c r="I113" i="15"/>
  <c r="I112" i="15"/>
  <c r="I111" i="15"/>
  <c r="I110" i="15"/>
  <c r="I109" i="15"/>
  <c r="I108" i="15"/>
  <c r="I107" i="15"/>
  <c r="I106" i="15"/>
  <c r="I87" i="15"/>
  <c r="I86" i="15"/>
  <c r="I85" i="15"/>
  <c r="I84" i="15"/>
  <c r="I83" i="15"/>
  <c r="I82" i="15"/>
  <c r="I81" i="15"/>
  <c r="I80" i="15"/>
  <c r="I79" i="15"/>
  <c r="I78" i="15"/>
  <c r="I77" i="15"/>
  <c r="I76" i="15"/>
  <c r="I75" i="15"/>
  <c r="I74" i="15"/>
  <c r="I73" i="15"/>
  <c r="I72" i="15"/>
  <c r="I71" i="15"/>
  <c r="I70" i="15"/>
  <c r="I51" i="15"/>
  <c r="I50" i="15"/>
  <c r="I49" i="15"/>
  <c r="I48" i="15"/>
  <c r="I47" i="15"/>
  <c r="I46" i="15"/>
  <c r="I45" i="15"/>
  <c r="I44" i="15"/>
  <c r="I43" i="15"/>
  <c r="I42" i="15"/>
  <c r="I41" i="15"/>
  <c r="I40" i="15"/>
  <c r="I39" i="15"/>
  <c r="I38" i="15"/>
  <c r="I37" i="15"/>
  <c r="I36" i="15"/>
  <c r="I35" i="15"/>
  <c r="I34" i="15"/>
  <c r="AP30" i="8"/>
  <c r="D93" i="14"/>
  <c r="E657" i="15" s="1"/>
  <c r="D85" i="14"/>
  <c r="E625" i="15" s="1"/>
  <c r="D77" i="14"/>
  <c r="E593" i="15" s="1"/>
  <c r="D69" i="14"/>
  <c r="AI72" i="14" s="1"/>
  <c r="D61" i="14"/>
  <c r="E537" i="15" s="1"/>
  <c r="D53" i="14"/>
  <c r="E503" i="15" s="1"/>
  <c r="D45" i="14"/>
  <c r="E473" i="15" s="1"/>
  <c r="D37" i="14"/>
  <c r="AI40" i="14" s="1"/>
  <c r="D29" i="14"/>
  <c r="E421" i="15" s="1"/>
  <c r="H341" i="15"/>
  <c r="H342" i="15"/>
  <c r="H343" i="15"/>
  <c r="H344" i="15"/>
  <c r="H345" i="15"/>
  <c r="H340" i="15"/>
  <c r="G340" i="15"/>
  <c r="M340" i="15" s="1"/>
  <c r="N340" i="15" s="1"/>
  <c r="G341" i="15"/>
  <c r="M341" i="15" s="1"/>
  <c r="N341" i="15" s="1"/>
  <c r="G342" i="15"/>
  <c r="G343" i="15"/>
  <c r="G344" i="15"/>
  <c r="M344" i="15" s="1"/>
  <c r="N344" i="15" s="1"/>
  <c r="G345" i="15"/>
  <c r="G346" i="15"/>
  <c r="H346" i="15"/>
  <c r="G347" i="15"/>
  <c r="H347" i="15"/>
  <c r="G348" i="15"/>
  <c r="H348" i="15"/>
  <c r="G349" i="15"/>
  <c r="M349" i="15" s="1"/>
  <c r="N349" i="15" s="1"/>
  <c r="H349" i="15"/>
  <c r="G350" i="15"/>
  <c r="H350" i="15"/>
  <c r="G351" i="15"/>
  <c r="H351" i="15"/>
  <c r="G352" i="15"/>
  <c r="H352" i="15"/>
  <c r="G353" i="15"/>
  <c r="M353" i="15" s="1"/>
  <c r="N353" i="15" s="1"/>
  <c r="H353" i="15"/>
  <c r="G354" i="15"/>
  <c r="H354" i="15"/>
  <c r="G355" i="15"/>
  <c r="H355" i="15"/>
  <c r="G356" i="15"/>
  <c r="H356" i="15"/>
  <c r="G357" i="15"/>
  <c r="M357" i="15" s="1"/>
  <c r="N357" i="15" s="1"/>
  <c r="H357" i="15"/>
  <c r="G358" i="15"/>
  <c r="H358" i="15"/>
  <c r="G359" i="15"/>
  <c r="H359" i="15"/>
  <c r="G360" i="15"/>
  <c r="H360" i="15"/>
  <c r="G361" i="15"/>
  <c r="M361" i="15" s="1"/>
  <c r="N361" i="15" s="1"/>
  <c r="H361" i="15"/>
  <c r="G362" i="15"/>
  <c r="H362" i="15"/>
  <c r="G363" i="15"/>
  <c r="H363" i="15"/>
  <c r="G364" i="15"/>
  <c r="H364" i="15"/>
  <c r="G365" i="15"/>
  <c r="M365" i="15" s="1"/>
  <c r="N365" i="15" s="1"/>
  <c r="H365" i="15"/>
  <c r="G366" i="15"/>
  <c r="H366" i="15"/>
  <c r="G367" i="15"/>
  <c r="H367" i="15"/>
  <c r="G368" i="15"/>
  <c r="H368" i="15"/>
  <c r="G369" i="15"/>
  <c r="M369" i="15" s="1"/>
  <c r="N369" i="15" s="1"/>
  <c r="H369" i="15"/>
  <c r="G370" i="15"/>
  <c r="H370" i="15"/>
  <c r="G371" i="15"/>
  <c r="H371" i="15"/>
  <c r="G372" i="15"/>
  <c r="H372" i="15"/>
  <c r="G373" i="15"/>
  <c r="M373" i="15" s="1"/>
  <c r="N373" i="15" s="1"/>
  <c r="H373" i="15"/>
  <c r="G374" i="15"/>
  <c r="H374" i="15"/>
  <c r="G375" i="15"/>
  <c r="H375" i="15"/>
  <c r="H305" i="15"/>
  <c r="H306" i="15"/>
  <c r="H307" i="15"/>
  <c r="H308" i="15"/>
  <c r="H309" i="15"/>
  <c r="H304" i="15"/>
  <c r="G304" i="15"/>
  <c r="M304" i="15" s="1"/>
  <c r="N304" i="15" s="1"/>
  <c r="G305" i="15"/>
  <c r="M305" i="15" s="1"/>
  <c r="N305" i="15" s="1"/>
  <c r="G306" i="15"/>
  <c r="G307" i="15"/>
  <c r="G308" i="15"/>
  <c r="M308" i="15" s="1"/>
  <c r="N308" i="15" s="1"/>
  <c r="G309" i="15"/>
  <c r="G310" i="15"/>
  <c r="H310" i="15"/>
  <c r="G311" i="15"/>
  <c r="H311" i="15"/>
  <c r="G312" i="15"/>
  <c r="H312" i="15"/>
  <c r="G313" i="15"/>
  <c r="M313" i="15" s="1"/>
  <c r="N313" i="15" s="1"/>
  <c r="H313" i="15"/>
  <c r="G314" i="15"/>
  <c r="H314" i="15"/>
  <c r="G315" i="15"/>
  <c r="H315" i="15"/>
  <c r="G316" i="15"/>
  <c r="H316" i="15"/>
  <c r="G317" i="15"/>
  <c r="M317" i="15" s="1"/>
  <c r="N317" i="15" s="1"/>
  <c r="H317" i="15"/>
  <c r="G318" i="15"/>
  <c r="H318" i="15"/>
  <c r="G319" i="15"/>
  <c r="H319" i="15"/>
  <c r="G320" i="15"/>
  <c r="H320" i="15"/>
  <c r="G321" i="15"/>
  <c r="M321" i="15" s="1"/>
  <c r="N321" i="15" s="1"/>
  <c r="H321" i="15"/>
  <c r="G322" i="15"/>
  <c r="H322" i="15"/>
  <c r="G323" i="15"/>
  <c r="H323" i="15"/>
  <c r="G324" i="15"/>
  <c r="H324" i="15"/>
  <c r="G325" i="15"/>
  <c r="M325" i="15" s="1"/>
  <c r="N325" i="15" s="1"/>
  <c r="H325" i="15"/>
  <c r="G326" i="15"/>
  <c r="H326" i="15"/>
  <c r="G327" i="15"/>
  <c r="H327" i="15"/>
  <c r="G328" i="15"/>
  <c r="H328" i="15"/>
  <c r="G329" i="15"/>
  <c r="M329" i="15" s="1"/>
  <c r="N329" i="15" s="1"/>
  <c r="H329" i="15"/>
  <c r="G330" i="15"/>
  <c r="H330" i="15"/>
  <c r="G331" i="15"/>
  <c r="H331" i="15"/>
  <c r="G332" i="15"/>
  <c r="H332" i="15"/>
  <c r="G333" i="15"/>
  <c r="M333" i="15" s="1"/>
  <c r="N333" i="15" s="1"/>
  <c r="H333" i="15"/>
  <c r="G334" i="15"/>
  <c r="H334" i="15"/>
  <c r="G335" i="15"/>
  <c r="H335" i="15"/>
  <c r="G336" i="15"/>
  <c r="H336" i="15"/>
  <c r="G337" i="15"/>
  <c r="M337" i="15" s="1"/>
  <c r="N337" i="15" s="1"/>
  <c r="H337" i="15"/>
  <c r="G338" i="15"/>
  <c r="H338" i="15"/>
  <c r="G339" i="15"/>
  <c r="H339" i="15"/>
  <c r="H269" i="15"/>
  <c r="H270" i="15"/>
  <c r="H271" i="15"/>
  <c r="H272" i="15"/>
  <c r="H273" i="15"/>
  <c r="H268" i="15"/>
  <c r="G268" i="15"/>
  <c r="M268" i="15" s="1"/>
  <c r="N268" i="15" s="1"/>
  <c r="G269" i="15"/>
  <c r="M269" i="15" s="1"/>
  <c r="N269" i="15" s="1"/>
  <c r="G270" i="15"/>
  <c r="G271" i="15"/>
  <c r="G272" i="15"/>
  <c r="M272" i="15" s="1"/>
  <c r="N272" i="15" s="1"/>
  <c r="G273" i="15"/>
  <c r="G274" i="15"/>
  <c r="H274" i="15"/>
  <c r="G275" i="15"/>
  <c r="H275" i="15"/>
  <c r="G276" i="15"/>
  <c r="H276" i="15"/>
  <c r="G277" i="15"/>
  <c r="M277" i="15" s="1"/>
  <c r="N277" i="15" s="1"/>
  <c r="H277" i="15"/>
  <c r="G278" i="15"/>
  <c r="H278" i="15"/>
  <c r="G279" i="15"/>
  <c r="H279" i="15"/>
  <c r="G280" i="15"/>
  <c r="H280" i="15"/>
  <c r="G281" i="15"/>
  <c r="M281" i="15" s="1"/>
  <c r="N281" i="15" s="1"/>
  <c r="H281" i="15"/>
  <c r="G282" i="15"/>
  <c r="H282" i="15"/>
  <c r="G283" i="15"/>
  <c r="H283" i="15"/>
  <c r="G284" i="15"/>
  <c r="H284" i="15"/>
  <c r="G285" i="15"/>
  <c r="M285" i="15" s="1"/>
  <c r="N285" i="15" s="1"/>
  <c r="H285" i="15"/>
  <c r="G286" i="15"/>
  <c r="H286" i="15"/>
  <c r="G287" i="15"/>
  <c r="H287" i="15"/>
  <c r="G288" i="15"/>
  <c r="H288" i="15"/>
  <c r="G289" i="15"/>
  <c r="M289" i="15" s="1"/>
  <c r="N289" i="15" s="1"/>
  <c r="H289" i="15"/>
  <c r="G290" i="15"/>
  <c r="H290" i="15"/>
  <c r="G291" i="15"/>
  <c r="H291" i="15"/>
  <c r="G292" i="15"/>
  <c r="H292" i="15"/>
  <c r="G293" i="15"/>
  <c r="M293" i="15" s="1"/>
  <c r="N293" i="15" s="1"/>
  <c r="H293" i="15"/>
  <c r="G294" i="15"/>
  <c r="H294" i="15"/>
  <c r="G295" i="15"/>
  <c r="H295" i="15"/>
  <c r="G296" i="15"/>
  <c r="H296" i="15"/>
  <c r="G297" i="15"/>
  <c r="M297" i="15" s="1"/>
  <c r="N297" i="15" s="1"/>
  <c r="H297" i="15"/>
  <c r="G298" i="15"/>
  <c r="H298" i="15"/>
  <c r="G299" i="15"/>
  <c r="H299" i="15"/>
  <c r="G300" i="15"/>
  <c r="H300" i="15"/>
  <c r="G301" i="15"/>
  <c r="M301" i="15" s="1"/>
  <c r="N301" i="15" s="1"/>
  <c r="H301" i="15"/>
  <c r="G302" i="15"/>
  <c r="H302" i="15"/>
  <c r="G303" i="15"/>
  <c r="H303" i="15"/>
  <c r="H233" i="15"/>
  <c r="H234" i="15"/>
  <c r="H235" i="15"/>
  <c r="H236" i="15"/>
  <c r="H237" i="15"/>
  <c r="H232" i="15"/>
  <c r="G232" i="15"/>
  <c r="M232" i="15" s="1"/>
  <c r="N232" i="15" s="1"/>
  <c r="G233" i="15"/>
  <c r="M233" i="15" s="1"/>
  <c r="N233" i="15" s="1"/>
  <c r="G234" i="15"/>
  <c r="G235" i="15"/>
  <c r="G236" i="15"/>
  <c r="M236" i="15" s="1"/>
  <c r="N236" i="15" s="1"/>
  <c r="G237" i="15"/>
  <c r="G238" i="15"/>
  <c r="H238" i="15"/>
  <c r="G239" i="15"/>
  <c r="H239" i="15"/>
  <c r="G240" i="15"/>
  <c r="H240" i="15"/>
  <c r="G241" i="15"/>
  <c r="M241" i="15" s="1"/>
  <c r="N241" i="15" s="1"/>
  <c r="H241" i="15"/>
  <c r="G242" i="15"/>
  <c r="H242" i="15"/>
  <c r="G243" i="15"/>
  <c r="H243" i="15"/>
  <c r="G244" i="15"/>
  <c r="H244" i="15"/>
  <c r="G245" i="15"/>
  <c r="M245" i="15" s="1"/>
  <c r="N245" i="15" s="1"/>
  <c r="H245" i="15"/>
  <c r="G246" i="15"/>
  <c r="H246" i="15"/>
  <c r="G247" i="15"/>
  <c r="H247" i="15"/>
  <c r="G248" i="15"/>
  <c r="H248" i="15"/>
  <c r="G249" i="15"/>
  <c r="M249" i="15" s="1"/>
  <c r="N249" i="15" s="1"/>
  <c r="H249" i="15"/>
  <c r="G250" i="15"/>
  <c r="H250" i="15"/>
  <c r="G251" i="15"/>
  <c r="H251" i="15"/>
  <c r="G252" i="15"/>
  <c r="H252" i="15"/>
  <c r="G253" i="15"/>
  <c r="M253" i="15" s="1"/>
  <c r="N253" i="15" s="1"/>
  <c r="H253" i="15"/>
  <c r="G254" i="15"/>
  <c r="H254" i="15"/>
  <c r="G255" i="15"/>
  <c r="H255" i="15"/>
  <c r="G256" i="15"/>
  <c r="H256" i="15"/>
  <c r="G257" i="15"/>
  <c r="M257" i="15" s="1"/>
  <c r="N257" i="15" s="1"/>
  <c r="H257" i="15"/>
  <c r="G258" i="15"/>
  <c r="H258" i="15"/>
  <c r="G259" i="15"/>
  <c r="H259" i="15"/>
  <c r="G260" i="15"/>
  <c r="H260" i="15"/>
  <c r="G261" i="15"/>
  <c r="M261" i="15" s="1"/>
  <c r="N261" i="15" s="1"/>
  <c r="H261" i="15"/>
  <c r="G262" i="15"/>
  <c r="H262" i="15"/>
  <c r="G263" i="15"/>
  <c r="H263" i="15"/>
  <c r="G264" i="15"/>
  <c r="H264" i="15"/>
  <c r="G265" i="15"/>
  <c r="M265" i="15" s="1"/>
  <c r="N265" i="15" s="1"/>
  <c r="H265" i="15"/>
  <c r="G266" i="15"/>
  <c r="H266" i="15"/>
  <c r="G267" i="15"/>
  <c r="H267" i="15"/>
  <c r="H197" i="15"/>
  <c r="H198" i="15"/>
  <c r="H199" i="15"/>
  <c r="H200" i="15"/>
  <c r="H201" i="15"/>
  <c r="H196" i="15"/>
  <c r="G196" i="15"/>
  <c r="M196" i="15" s="1"/>
  <c r="N196" i="15" s="1"/>
  <c r="G197" i="15"/>
  <c r="M197" i="15" s="1"/>
  <c r="N197" i="15" s="1"/>
  <c r="G198" i="15"/>
  <c r="G199" i="15"/>
  <c r="G200" i="15"/>
  <c r="M200" i="15" s="1"/>
  <c r="N200" i="15" s="1"/>
  <c r="G201" i="15"/>
  <c r="G202" i="15"/>
  <c r="H202" i="15"/>
  <c r="G203" i="15"/>
  <c r="H203" i="15"/>
  <c r="G204" i="15"/>
  <c r="H204" i="15"/>
  <c r="G205" i="15"/>
  <c r="M205" i="15" s="1"/>
  <c r="N205" i="15" s="1"/>
  <c r="H205" i="15"/>
  <c r="G206" i="15"/>
  <c r="H206" i="15"/>
  <c r="G207" i="15"/>
  <c r="H207" i="15"/>
  <c r="G208" i="15"/>
  <c r="H208" i="15"/>
  <c r="G209" i="15"/>
  <c r="M209" i="15" s="1"/>
  <c r="N209" i="15" s="1"/>
  <c r="H209" i="15"/>
  <c r="G210" i="15"/>
  <c r="H210" i="15"/>
  <c r="G211" i="15"/>
  <c r="H211" i="15"/>
  <c r="G212" i="15"/>
  <c r="H212" i="15"/>
  <c r="G213" i="15"/>
  <c r="M213" i="15" s="1"/>
  <c r="N213" i="15" s="1"/>
  <c r="H213" i="15"/>
  <c r="G214" i="15"/>
  <c r="H214" i="15"/>
  <c r="G215" i="15"/>
  <c r="H215" i="15"/>
  <c r="G216" i="15"/>
  <c r="H216" i="15"/>
  <c r="G217" i="15"/>
  <c r="M217" i="15" s="1"/>
  <c r="N217" i="15" s="1"/>
  <c r="H217" i="15"/>
  <c r="G218" i="15"/>
  <c r="H218" i="15"/>
  <c r="G219" i="15"/>
  <c r="H219" i="15"/>
  <c r="G220" i="15"/>
  <c r="H220" i="15"/>
  <c r="G221" i="15"/>
  <c r="M221" i="15" s="1"/>
  <c r="N221" i="15" s="1"/>
  <c r="H221" i="15"/>
  <c r="G222" i="15"/>
  <c r="H222" i="15"/>
  <c r="G223" i="15"/>
  <c r="H223" i="15"/>
  <c r="G224" i="15"/>
  <c r="H224" i="15"/>
  <c r="G225" i="15"/>
  <c r="M225" i="15" s="1"/>
  <c r="N225" i="15" s="1"/>
  <c r="H225" i="15"/>
  <c r="G226" i="15"/>
  <c r="H226" i="15"/>
  <c r="G227" i="15"/>
  <c r="H227" i="15"/>
  <c r="G228" i="15"/>
  <c r="H228" i="15"/>
  <c r="G229" i="15"/>
  <c r="M229" i="15" s="1"/>
  <c r="N229" i="15" s="1"/>
  <c r="H229" i="15"/>
  <c r="G230" i="15"/>
  <c r="H230" i="15"/>
  <c r="G231" i="15"/>
  <c r="H231" i="15"/>
  <c r="H161" i="15"/>
  <c r="H162" i="15"/>
  <c r="H163" i="15"/>
  <c r="H164" i="15"/>
  <c r="H165" i="15"/>
  <c r="H160" i="15"/>
  <c r="G160" i="15"/>
  <c r="M160" i="15" s="1"/>
  <c r="N160" i="15" s="1"/>
  <c r="G161" i="15"/>
  <c r="M161" i="15" s="1"/>
  <c r="N161" i="15" s="1"/>
  <c r="G162" i="15"/>
  <c r="G163" i="15"/>
  <c r="G164" i="15"/>
  <c r="M164" i="15" s="1"/>
  <c r="N164" i="15" s="1"/>
  <c r="G165" i="15"/>
  <c r="G166" i="15"/>
  <c r="H166" i="15"/>
  <c r="G167" i="15"/>
  <c r="H167" i="15"/>
  <c r="G168" i="15"/>
  <c r="H168" i="15"/>
  <c r="G169" i="15"/>
  <c r="M169" i="15" s="1"/>
  <c r="N169" i="15" s="1"/>
  <c r="H169" i="15"/>
  <c r="G170" i="15"/>
  <c r="H170" i="15"/>
  <c r="G171" i="15"/>
  <c r="H171" i="15"/>
  <c r="G172" i="15"/>
  <c r="H172" i="15"/>
  <c r="G173" i="15"/>
  <c r="M173" i="15" s="1"/>
  <c r="N173" i="15" s="1"/>
  <c r="H173" i="15"/>
  <c r="G174" i="15"/>
  <c r="H174" i="15"/>
  <c r="G175" i="15"/>
  <c r="H175" i="15"/>
  <c r="G176" i="15"/>
  <c r="H176" i="15"/>
  <c r="G177" i="15"/>
  <c r="M177" i="15" s="1"/>
  <c r="N177" i="15" s="1"/>
  <c r="H177" i="15"/>
  <c r="G178" i="15"/>
  <c r="H178" i="15"/>
  <c r="G179" i="15"/>
  <c r="H179" i="15"/>
  <c r="G180" i="15"/>
  <c r="H180" i="15"/>
  <c r="G181" i="15"/>
  <c r="M181" i="15" s="1"/>
  <c r="N181" i="15" s="1"/>
  <c r="H181" i="15"/>
  <c r="G182" i="15"/>
  <c r="H182" i="15"/>
  <c r="G183" i="15"/>
  <c r="H183" i="15"/>
  <c r="G184" i="15"/>
  <c r="H184" i="15"/>
  <c r="G185" i="15"/>
  <c r="M185" i="15" s="1"/>
  <c r="N185" i="15" s="1"/>
  <c r="H185" i="15"/>
  <c r="G186" i="15"/>
  <c r="H186" i="15"/>
  <c r="G187" i="15"/>
  <c r="H187" i="15"/>
  <c r="G188" i="15"/>
  <c r="H188" i="15"/>
  <c r="G189" i="15"/>
  <c r="M189" i="15" s="1"/>
  <c r="N189" i="15" s="1"/>
  <c r="H189" i="15"/>
  <c r="G190" i="15"/>
  <c r="H190" i="15"/>
  <c r="G191" i="15"/>
  <c r="H191" i="15"/>
  <c r="G192" i="15"/>
  <c r="H192" i="15"/>
  <c r="G193" i="15"/>
  <c r="M193" i="15" s="1"/>
  <c r="N193" i="15" s="1"/>
  <c r="H193" i="15"/>
  <c r="G194" i="15"/>
  <c r="H194" i="15"/>
  <c r="G195" i="15"/>
  <c r="H195" i="15"/>
  <c r="H125" i="15"/>
  <c r="H126" i="15"/>
  <c r="H127" i="15"/>
  <c r="H128" i="15"/>
  <c r="H129" i="15"/>
  <c r="H124" i="15"/>
  <c r="G124" i="15"/>
  <c r="M124" i="15" s="1"/>
  <c r="N124" i="15" s="1"/>
  <c r="G125" i="15"/>
  <c r="M125" i="15" s="1"/>
  <c r="N125" i="15" s="1"/>
  <c r="G126" i="15"/>
  <c r="G127" i="15"/>
  <c r="G128" i="15"/>
  <c r="M128" i="15" s="1"/>
  <c r="N128" i="15" s="1"/>
  <c r="G129" i="15"/>
  <c r="G130" i="15"/>
  <c r="H130" i="15"/>
  <c r="G131" i="15"/>
  <c r="H131" i="15"/>
  <c r="G132" i="15"/>
  <c r="H132" i="15"/>
  <c r="G133" i="15"/>
  <c r="M133" i="15" s="1"/>
  <c r="N133" i="15" s="1"/>
  <c r="H133" i="15"/>
  <c r="G134" i="15"/>
  <c r="H134" i="15"/>
  <c r="G135" i="15"/>
  <c r="H135" i="15"/>
  <c r="G136" i="15"/>
  <c r="H136" i="15"/>
  <c r="G137" i="15"/>
  <c r="M137" i="15" s="1"/>
  <c r="N137" i="15" s="1"/>
  <c r="H137" i="15"/>
  <c r="G138" i="15"/>
  <c r="H138" i="15"/>
  <c r="G139" i="15"/>
  <c r="H139" i="15"/>
  <c r="G140" i="15"/>
  <c r="H140" i="15"/>
  <c r="G141" i="15"/>
  <c r="M141" i="15" s="1"/>
  <c r="N141" i="15" s="1"/>
  <c r="H141" i="15"/>
  <c r="G142" i="15"/>
  <c r="H142" i="15"/>
  <c r="G143" i="15"/>
  <c r="H143" i="15"/>
  <c r="G144" i="15"/>
  <c r="H144" i="15"/>
  <c r="G145" i="15"/>
  <c r="M145" i="15" s="1"/>
  <c r="N145" i="15" s="1"/>
  <c r="H145" i="15"/>
  <c r="G146" i="15"/>
  <c r="H146" i="15"/>
  <c r="G147" i="15"/>
  <c r="H147" i="15"/>
  <c r="G148" i="15"/>
  <c r="H148" i="15"/>
  <c r="G149" i="15"/>
  <c r="M149" i="15" s="1"/>
  <c r="N149" i="15" s="1"/>
  <c r="H149" i="15"/>
  <c r="G150" i="15"/>
  <c r="H150" i="15"/>
  <c r="G151" i="15"/>
  <c r="H151" i="15"/>
  <c r="G152" i="15"/>
  <c r="H152" i="15"/>
  <c r="G153" i="15"/>
  <c r="M153" i="15" s="1"/>
  <c r="N153" i="15" s="1"/>
  <c r="H153" i="15"/>
  <c r="G154" i="15"/>
  <c r="H154" i="15"/>
  <c r="G155" i="15"/>
  <c r="H155" i="15"/>
  <c r="G156" i="15"/>
  <c r="H156" i="15"/>
  <c r="G157" i="15"/>
  <c r="M157" i="15" s="1"/>
  <c r="N157" i="15" s="1"/>
  <c r="H157" i="15"/>
  <c r="G158" i="15"/>
  <c r="H158" i="15"/>
  <c r="G159" i="15"/>
  <c r="H159" i="15"/>
  <c r="H89" i="15"/>
  <c r="H90" i="15"/>
  <c r="H91" i="15"/>
  <c r="H92" i="15"/>
  <c r="H93" i="15"/>
  <c r="H88" i="15"/>
  <c r="G88" i="15"/>
  <c r="M88" i="15" s="1"/>
  <c r="N88" i="15" s="1"/>
  <c r="G89" i="15"/>
  <c r="M89" i="15" s="1"/>
  <c r="N89" i="15" s="1"/>
  <c r="G90" i="15"/>
  <c r="G91" i="15"/>
  <c r="G92" i="15"/>
  <c r="M92" i="15" s="1"/>
  <c r="N92" i="15" s="1"/>
  <c r="G93" i="15"/>
  <c r="G94" i="15"/>
  <c r="H94" i="15"/>
  <c r="G95" i="15"/>
  <c r="H95" i="15"/>
  <c r="G96" i="15"/>
  <c r="H96" i="15"/>
  <c r="G97" i="15"/>
  <c r="M97" i="15" s="1"/>
  <c r="N97" i="15" s="1"/>
  <c r="H97" i="15"/>
  <c r="G98" i="15"/>
  <c r="H98" i="15"/>
  <c r="G99" i="15"/>
  <c r="H99" i="15"/>
  <c r="G100" i="15"/>
  <c r="H100" i="15"/>
  <c r="G101" i="15"/>
  <c r="M101" i="15" s="1"/>
  <c r="N101" i="15" s="1"/>
  <c r="H101" i="15"/>
  <c r="G102" i="15"/>
  <c r="H102" i="15"/>
  <c r="G103" i="15"/>
  <c r="H103" i="15"/>
  <c r="G104" i="15"/>
  <c r="H104" i="15"/>
  <c r="G105" i="15"/>
  <c r="M105" i="15" s="1"/>
  <c r="N105" i="15" s="1"/>
  <c r="H105" i="15"/>
  <c r="G106" i="15"/>
  <c r="H106" i="15"/>
  <c r="G107" i="15"/>
  <c r="H107" i="15"/>
  <c r="G108" i="15"/>
  <c r="H108" i="15"/>
  <c r="G109" i="15"/>
  <c r="M109" i="15" s="1"/>
  <c r="N109" i="15" s="1"/>
  <c r="H109" i="15"/>
  <c r="G110" i="15"/>
  <c r="H110" i="15"/>
  <c r="G111" i="15"/>
  <c r="H111" i="15"/>
  <c r="G112" i="15"/>
  <c r="H112" i="15"/>
  <c r="G113" i="15"/>
  <c r="M113" i="15" s="1"/>
  <c r="N113" i="15" s="1"/>
  <c r="H113" i="15"/>
  <c r="G114" i="15"/>
  <c r="H114" i="15"/>
  <c r="G115" i="15"/>
  <c r="H115" i="15"/>
  <c r="G116" i="15"/>
  <c r="H116" i="15"/>
  <c r="G117" i="15"/>
  <c r="M117" i="15" s="1"/>
  <c r="N117" i="15" s="1"/>
  <c r="H117" i="15"/>
  <c r="G118" i="15"/>
  <c r="H118" i="15"/>
  <c r="G119" i="15"/>
  <c r="H119" i="15"/>
  <c r="G120" i="15"/>
  <c r="H120" i="15"/>
  <c r="G121" i="15"/>
  <c r="M121" i="15" s="1"/>
  <c r="N121" i="15" s="1"/>
  <c r="H121" i="15"/>
  <c r="G122" i="15"/>
  <c r="H122" i="15"/>
  <c r="G123" i="15"/>
  <c r="H123" i="15"/>
  <c r="M685" i="15" l="1"/>
  <c r="N685" i="15" s="1"/>
  <c r="M377" i="15"/>
  <c r="N377" i="15" s="1"/>
  <c r="M378" i="15"/>
  <c r="N378" i="15" s="1"/>
  <c r="M399" i="15"/>
  <c r="N399" i="15" s="1"/>
  <c r="N386" i="15"/>
  <c r="N420" i="15"/>
  <c r="N413" i="15"/>
  <c r="N414" i="15"/>
  <c r="N421" i="15"/>
  <c r="N417" i="15"/>
  <c r="N412" i="15"/>
  <c r="N415" i="15"/>
  <c r="N419" i="15"/>
  <c r="N423" i="15"/>
  <c r="M395" i="15"/>
  <c r="N395" i="15" s="1"/>
  <c r="N382" i="15"/>
  <c r="N388" i="15"/>
  <c r="N385" i="15"/>
  <c r="N384" i="15"/>
  <c r="N392" i="15"/>
  <c r="N393" i="15"/>
  <c r="M123" i="15"/>
  <c r="N123" i="15" s="1"/>
  <c r="M119" i="15"/>
  <c r="N119" i="15" s="1"/>
  <c r="M115" i="15"/>
  <c r="N115" i="15" s="1"/>
  <c r="M111" i="15"/>
  <c r="N111" i="15" s="1"/>
  <c r="M107" i="15"/>
  <c r="N107" i="15" s="1"/>
  <c r="M103" i="15"/>
  <c r="N103" i="15" s="1"/>
  <c r="M99" i="15"/>
  <c r="N99" i="15" s="1"/>
  <c r="M95" i="15"/>
  <c r="N95" i="15" s="1"/>
  <c r="M159" i="15"/>
  <c r="N159" i="15" s="1"/>
  <c r="M151" i="15"/>
  <c r="N151" i="15" s="1"/>
  <c r="M143" i="15"/>
  <c r="N143" i="15" s="1"/>
  <c r="M139" i="15"/>
  <c r="N139" i="15" s="1"/>
  <c r="M135" i="15"/>
  <c r="N135" i="15" s="1"/>
  <c r="M131" i="15"/>
  <c r="N131" i="15" s="1"/>
  <c r="M195" i="15"/>
  <c r="N195" i="15" s="1"/>
  <c r="M191" i="15"/>
  <c r="N191" i="15" s="1"/>
  <c r="M187" i="15"/>
  <c r="N187" i="15" s="1"/>
  <c r="M183" i="15"/>
  <c r="N183" i="15" s="1"/>
  <c r="M179" i="15"/>
  <c r="N179" i="15" s="1"/>
  <c r="M175" i="15"/>
  <c r="N175" i="15" s="1"/>
  <c r="M171" i="15"/>
  <c r="N171" i="15" s="1"/>
  <c r="M167" i="15"/>
  <c r="N167" i="15" s="1"/>
  <c r="M227" i="15"/>
  <c r="N227" i="15" s="1"/>
  <c r="M219" i="15"/>
  <c r="N219" i="15" s="1"/>
  <c r="M215" i="15"/>
  <c r="N215" i="15" s="1"/>
  <c r="M207" i="15"/>
  <c r="N207" i="15" s="1"/>
  <c r="M203" i="15"/>
  <c r="N203" i="15" s="1"/>
  <c r="M303" i="15"/>
  <c r="N303" i="15" s="1"/>
  <c r="M299" i="15"/>
  <c r="N299" i="15" s="1"/>
  <c r="M295" i="15"/>
  <c r="N295" i="15" s="1"/>
  <c r="M291" i="15"/>
  <c r="N291" i="15" s="1"/>
  <c r="M287" i="15"/>
  <c r="N287" i="15" s="1"/>
  <c r="M283" i="15"/>
  <c r="N283" i="15" s="1"/>
  <c r="M279" i="15"/>
  <c r="N279" i="15" s="1"/>
  <c r="M275" i="15"/>
  <c r="N275" i="15" s="1"/>
  <c r="M339" i="15"/>
  <c r="N339" i="15" s="1"/>
  <c r="M331" i="15"/>
  <c r="N331" i="15" s="1"/>
  <c r="M323" i="15"/>
  <c r="N323" i="15" s="1"/>
  <c r="M402" i="15"/>
  <c r="N402" i="15" s="1"/>
  <c r="M155" i="15"/>
  <c r="N155" i="15" s="1"/>
  <c r="M147" i="15"/>
  <c r="N147" i="15" s="1"/>
  <c r="M231" i="15"/>
  <c r="N231" i="15" s="1"/>
  <c r="M223" i="15"/>
  <c r="N223" i="15" s="1"/>
  <c r="M211" i="15"/>
  <c r="N211" i="15" s="1"/>
  <c r="M267" i="15"/>
  <c r="N267" i="15" s="1"/>
  <c r="M263" i="15"/>
  <c r="N263" i="15" s="1"/>
  <c r="M259" i="15"/>
  <c r="N259" i="15" s="1"/>
  <c r="M255" i="15"/>
  <c r="N255" i="15" s="1"/>
  <c r="M251" i="15"/>
  <c r="N251" i="15" s="1"/>
  <c r="M247" i="15"/>
  <c r="N247" i="15" s="1"/>
  <c r="M243" i="15"/>
  <c r="N243" i="15" s="1"/>
  <c r="M239" i="15"/>
  <c r="N239" i="15" s="1"/>
  <c r="M335" i="15"/>
  <c r="N335" i="15" s="1"/>
  <c r="M327" i="15"/>
  <c r="N327" i="15" s="1"/>
  <c r="M319" i="15"/>
  <c r="N319" i="15" s="1"/>
  <c r="M315" i="15"/>
  <c r="N315" i="15" s="1"/>
  <c r="M311" i="15"/>
  <c r="N311" i="15" s="1"/>
  <c r="M375" i="15"/>
  <c r="N375" i="15" s="1"/>
  <c r="M371" i="15"/>
  <c r="N371" i="15" s="1"/>
  <c r="M367" i="15"/>
  <c r="N367" i="15" s="1"/>
  <c r="M363" i="15"/>
  <c r="N363" i="15" s="1"/>
  <c r="M359" i="15"/>
  <c r="N359" i="15" s="1"/>
  <c r="M355" i="15"/>
  <c r="N355" i="15" s="1"/>
  <c r="M351" i="15"/>
  <c r="N351" i="15" s="1"/>
  <c r="M347" i="15"/>
  <c r="N347" i="15" s="1"/>
  <c r="M91" i="15"/>
  <c r="N91" i="15" s="1"/>
  <c r="M163" i="15"/>
  <c r="N163" i="15" s="1"/>
  <c r="M199" i="15"/>
  <c r="N199" i="15" s="1"/>
  <c r="M307" i="15"/>
  <c r="N307" i="15" s="1"/>
  <c r="M343" i="15"/>
  <c r="N343" i="15" s="1"/>
  <c r="M381" i="15"/>
  <c r="N381" i="15" s="1"/>
  <c r="M405" i="15"/>
  <c r="N405" i="15" s="1"/>
  <c r="M432" i="15"/>
  <c r="N432" i="15" s="1"/>
  <c r="M462" i="15"/>
  <c r="N462" i="15" s="1"/>
  <c r="M127" i="15"/>
  <c r="N127" i="15" s="1"/>
  <c r="M235" i="15"/>
  <c r="N235" i="15" s="1"/>
  <c r="M271" i="15"/>
  <c r="N271" i="15" s="1"/>
  <c r="M120" i="15"/>
  <c r="N120" i="15" s="1"/>
  <c r="M116" i="15"/>
  <c r="N116" i="15" s="1"/>
  <c r="M112" i="15"/>
  <c r="N112" i="15" s="1"/>
  <c r="M108" i="15"/>
  <c r="N108" i="15" s="1"/>
  <c r="M104" i="15"/>
  <c r="N104" i="15" s="1"/>
  <c r="M100" i="15"/>
  <c r="N100" i="15" s="1"/>
  <c r="M96" i="15"/>
  <c r="N96" i="15" s="1"/>
  <c r="M90" i="15"/>
  <c r="N90" i="15" s="1"/>
  <c r="M156" i="15"/>
  <c r="N156" i="15" s="1"/>
  <c r="M152" i="15"/>
  <c r="N152" i="15" s="1"/>
  <c r="M148" i="15"/>
  <c r="N148" i="15" s="1"/>
  <c r="M144" i="15"/>
  <c r="N144" i="15" s="1"/>
  <c r="M140" i="15"/>
  <c r="N140" i="15" s="1"/>
  <c r="M136" i="15"/>
  <c r="N136" i="15" s="1"/>
  <c r="M132" i="15"/>
  <c r="N132" i="15" s="1"/>
  <c r="M126" i="15"/>
  <c r="N126" i="15" s="1"/>
  <c r="M192" i="15"/>
  <c r="N192" i="15" s="1"/>
  <c r="M188" i="15"/>
  <c r="N188" i="15" s="1"/>
  <c r="M184" i="15"/>
  <c r="N184" i="15" s="1"/>
  <c r="M848" i="15"/>
  <c r="N848" i="15" s="1"/>
  <c r="M492" i="15"/>
  <c r="N492" i="15" s="1"/>
  <c r="M522" i="15"/>
  <c r="N522" i="15" s="1"/>
  <c r="M552" i="15"/>
  <c r="N552" i="15" s="1"/>
  <c r="M582" i="15"/>
  <c r="N582" i="15" s="1"/>
  <c r="M612" i="15"/>
  <c r="N612" i="15" s="1"/>
  <c r="M642" i="15"/>
  <c r="N642" i="15" s="1"/>
  <c r="M672" i="15"/>
  <c r="N672" i="15" s="1"/>
  <c r="M682" i="15"/>
  <c r="N682" i="15" s="1"/>
  <c r="M692" i="15"/>
  <c r="N692" i="15" s="1"/>
  <c r="M684" i="15"/>
  <c r="N684" i="15" s="1"/>
  <c r="M728" i="15"/>
  <c r="N728" i="15" s="1"/>
  <c r="M720" i="15"/>
  <c r="N720" i="15" s="1"/>
  <c r="M712" i="15"/>
  <c r="N712" i="15" s="1"/>
  <c r="M736" i="15"/>
  <c r="N736" i="15" s="1"/>
  <c r="M738" i="15"/>
  <c r="N738" i="15" s="1"/>
  <c r="M764" i="15"/>
  <c r="N764" i="15" s="1"/>
  <c r="M866" i="15"/>
  <c r="N866" i="15" s="1"/>
  <c r="M858" i="15"/>
  <c r="N858" i="15" s="1"/>
  <c r="M850" i="15"/>
  <c r="N850" i="15" s="1"/>
  <c r="M842" i="15"/>
  <c r="N842" i="15" s="1"/>
  <c r="M834" i="15"/>
  <c r="N834" i="15" s="1"/>
  <c r="M826" i="15"/>
  <c r="N826" i="15" s="1"/>
  <c r="M818" i="15"/>
  <c r="N818" i="15" s="1"/>
  <c r="M810" i="15"/>
  <c r="N810" i="15" s="1"/>
  <c r="M802" i="15"/>
  <c r="N802" i="15" s="1"/>
  <c r="M794" i="15"/>
  <c r="N794" i="15" s="1"/>
  <c r="M786" i="15"/>
  <c r="N786" i="15" s="1"/>
  <c r="M778" i="15"/>
  <c r="N778" i="15" s="1"/>
  <c r="M768" i="15"/>
  <c r="N768" i="15" s="1"/>
  <c r="M180" i="15"/>
  <c r="N180" i="15" s="1"/>
  <c r="M176" i="15"/>
  <c r="N176" i="15" s="1"/>
  <c r="M172" i="15"/>
  <c r="N172" i="15" s="1"/>
  <c r="M168" i="15"/>
  <c r="N168" i="15" s="1"/>
  <c r="M162" i="15"/>
  <c r="N162" i="15" s="1"/>
  <c r="M228" i="15"/>
  <c r="N228" i="15" s="1"/>
  <c r="M224" i="15"/>
  <c r="N224" i="15" s="1"/>
  <c r="M220" i="15"/>
  <c r="N220" i="15" s="1"/>
  <c r="M216" i="15"/>
  <c r="N216" i="15" s="1"/>
  <c r="M212" i="15"/>
  <c r="N212" i="15" s="1"/>
  <c r="M208" i="15"/>
  <c r="N208" i="15" s="1"/>
  <c r="M204" i="15"/>
  <c r="N204" i="15" s="1"/>
  <c r="M198" i="15"/>
  <c r="N198" i="15" s="1"/>
  <c r="M264" i="15"/>
  <c r="N264" i="15" s="1"/>
  <c r="M260" i="15"/>
  <c r="N260" i="15" s="1"/>
  <c r="M256" i="15"/>
  <c r="N256" i="15" s="1"/>
  <c r="M252" i="15"/>
  <c r="N252" i="15" s="1"/>
  <c r="M248" i="15"/>
  <c r="N248" i="15" s="1"/>
  <c r="M244" i="15"/>
  <c r="N244" i="15" s="1"/>
  <c r="M240" i="15"/>
  <c r="N240" i="15" s="1"/>
  <c r="M234" i="15"/>
  <c r="N234" i="15" s="1"/>
  <c r="M300" i="15"/>
  <c r="N300" i="15" s="1"/>
  <c r="M296" i="15"/>
  <c r="N296" i="15" s="1"/>
  <c r="M292" i="15"/>
  <c r="N292" i="15" s="1"/>
  <c r="M288" i="15"/>
  <c r="N288" i="15" s="1"/>
  <c r="M284" i="15"/>
  <c r="N284" i="15" s="1"/>
  <c r="M280" i="15"/>
  <c r="N280" i="15" s="1"/>
  <c r="M276" i="15"/>
  <c r="N276" i="15" s="1"/>
  <c r="M270" i="15"/>
  <c r="N270" i="15" s="1"/>
  <c r="M336" i="15"/>
  <c r="N336" i="15" s="1"/>
  <c r="M332" i="15"/>
  <c r="N332" i="15" s="1"/>
  <c r="M328" i="15"/>
  <c r="N328" i="15" s="1"/>
  <c r="M324" i="15"/>
  <c r="N324" i="15" s="1"/>
  <c r="M320" i="15"/>
  <c r="N320" i="15" s="1"/>
  <c r="M316" i="15"/>
  <c r="N316" i="15" s="1"/>
  <c r="M312" i="15"/>
  <c r="N312" i="15" s="1"/>
  <c r="M306" i="15"/>
  <c r="N306" i="15" s="1"/>
  <c r="M372" i="15"/>
  <c r="N372" i="15" s="1"/>
  <c r="M368" i="15"/>
  <c r="N368" i="15" s="1"/>
  <c r="M364" i="15"/>
  <c r="N364" i="15" s="1"/>
  <c r="M360" i="15"/>
  <c r="N360" i="15" s="1"/>
  <c r="M356" i="15"/>
  <c r="N356" i="15" s="1"/>
  <c r="M352" i="15"/>
  <c r="N352" i="15" s="1"/>
  <c r="M348" i="15"/>
  <c r="N348" i="15" s="1"/>
  <c r="M342" i="15"/>
  <c r="N342" i="15" s="1"/>
  <c r="M380" i="15"/>
  <c r="N380" i="15" s="1"/>
  <c r="M404" i="15"/>
  <c r="N404" i="15" s="1"/>
  <c r="M699" i="15"/>
  <c r="N699" i="15" s="1"/>
  <c r="M691" i="15"/>
  <c r="N691" i="15" s="1"/>
  <c r="M683" i="15"/>
  <c r="N683" i="15" s="1"/>
  <c r="M735" i="15"/>
  <c r="N735" i="15" s="1"/>
  <c r="M727" i="15"/>
  <c r="N727" i="15" s="1"/>
  <c r="M719" i="15"/>
  <c r="N719" i="15" s="1"/>
  <c r="M711" i="15"/>
  <c r="N711" i="15" s="1"/>
  <c r="M705" i="15"/>
  <c r="N705" i="15" s="1"/>
  <c r="M753" i="15"/>
  <c r="N753" i="15" s="1"/>
  <c r="M745" i="15"/>
  <c r="N745" i="15" s="1"/>
  <c r="M761" i="15"/>
  <c r="N761" i="15" s="1"/>
  <c r="M873" i="15"/>
  <c r="N873" i="15" s="1"/>
  <c r="M865" i="15"/>
  <c r="N865" i="15" s="1"/>
  <c r="M857" i="15"/>
  <c r="N857" i="15" s="1"/>
  <c r="M841" i="15"/>
  <c r="N841" i="15" s="1"/>
  <c r="M833" i="15"/>
  <c r="N833" i="15" s="1"/>
  <c r="M825" i="15"/>
  <c r="N825" i="15" s="1"/>
  <c r="M817" i="15"/>
  <c r="N817" i="15" s="1"/>
  <c r="M809" i="15"/>
  <c r="N809" i="15" s="1"/>
  <c r="M801" i="15"/>
  <c r="N801" i="15" s="1"/>
  <c r="M793" i="15"/>
  <c r="N793" i="15" s="1"/>
  <c r="M785" i="15"/>
  <c r="N785" i="15" s="1"/>
  <c r="M777" i="15"/>
  <c r="N777" i="15" s="1"/>
  <c r="N539" i="15"/>
  <c r="M555" i="15"/>
  <c r="N555" i="15" s="1"/>
  <c r="N569" i="15"/>
  <c r="M585" i="15"/>
  <c r="N585" i="15" s="1"/>
  <c r="N599" i="15"/>
  <c r="M615" i="15"/>
  <c r="N615" i="15" s="1"/>
  <c r="N629" i="15"/>
  <c r="M645" i="15"/>
  <c r="N645" i="15" s="1"/>
  <c r="N659" i="15"/>
  <c r="M675" i="15"/>
  <c r="N675" i="15" s="1"/>
  <c r="M759" i="15"/>
  <c r="N759" i="15" s="1"/>
  <c r="M751" i="15"/>
  <c r="N751" i="15" s="1"/>
  <c r="M743" i="15"/>
  <c r="N743" i="15" s="1"/>
  <c r="M737" i="15"/>
  <c r="N737" i="15" s="1"/>
  <c r="M763" i="15"/>
  <c r="N763" i="15" s="1"/>
  <c r="M428" i="15"/>
  <c r="N428" i="15" s="1"/>
  <c r="M578" i="15"/>
  <c r="N578" i="15" s="1"/>
  <c r="M608" i="15"/>
  <c r="N608" i="15" s="1"/>
  <c r="M638" i="15"/>
  <c r="N638" i="15" s="1"/>
  <c r="M668" i="15"/>
  <c r="N668" i="15" s="1"/>
  <c r="M696" i="15"/>
  <c r="N696" i="15" s="1"/>
  <c r="M688" i="15"/>
  <c r="N688" i="15" s="1"/>
  <c r="M732" i="15"/>
  <c r="N732" i="15" s="1"/>
  <c r="M724" i="15"/>
  <c r="N724" i="15" s="1"/>
  <c r="M716" i="15"/>
  <c r="N716" i="15" s="1"/>
  <c r="M708" i="15"/>
  <c r="N708" i="15" s="1"/>
  <c r="M704" i="15"/>
  <c r="N704" i="15" s="1"/>
  <c r="M766" i="15"/>
  <c r="N766" i="15" s="1"/>
  <c r="M870" i="15"/>
  <c r="N870" i="15" s="1"/>
  <c r="M862" i="15"/>
  <c r="N862" i="15" s="1"/>
  <c r="M854" i="15"/>
  <c r="N854" i="15" s="1"/>
  <c r="M838" i="15"/>
  <c r="N838" i="15" s="1"/>
  <c r="M830" i="15"/>
  <c r="N830" i="15" s="1"/>
  <c r="M822" i="15"/>
  <c r="N822" i="15" s="1"/>
  <c r="M814" i="15"/>
  <c r="N814" i="15" s="1"/>
  <c r="M806" i="15"/>
  <c r="N806" i="15" s="1"/>
  <c r="M798" i="15"/>
  <c r="N798" i="15" s="1"/>
  <c r="M790" i="15"/>
  <c r="N790" i="15" s="1"/>
  <c r="M782" i="15"/>
  <c r="N782" i="15" s="1"/>
  <c r="M774" i="15"/>
  <c r="N774" i="15" s="1"/>
  <c r="M847" i="15"/>
  <c r="N847" i="15" s="1"/>
  <c r="M398" i="15"/>
  <c r="N398" i="15" s="1"/>
  <c r="M401" i="15"/>
  <c r="N401" i="15" s="1"/>
  <c r="M518" i="15"/>
  <c r="N518" i="15" s="1"/>
  <c r="M122" i="15"/>
  <c r="N122" i="15" s="1"/>
  <c r="M114" i="15"/>
  <c r="N114" i="15" s="1"/>
  <c r="M106" i="15"/>
  <c r="N106" i="15" s="1"/>
  <c r="M94" i="15"/>
  <c r="N94" i="15" s="1"/>
  <c r="M150" i="15"/>
  <c r="N150" i="15" s="1"/>
  <c r="M142" i="15"/>
  <c r="N142" i="15" s="1"/>
  <c r="M134" i="15"/>
  <c r="N134" i="15" s="1"/>
  <c r="M194" i="15"/>
  <c r="N194" i="15" s="1"/>
  <c r="M186" i="15"/>
  <c r="N186" i="15" s="1"/>
  <c r="M178" i="15"/>
  <c r="N178" i="15" s="1"/>
  <c r="M170" i="15"/>
  <c r="N170" i="15" s="1"/>
  <c r="M230" i="15"/>
  <c r="N230" i="15" s="1"/>
  <c r="M222" i="15"/>
  <c r="N222" i="15" s="1"/>
  <c r="M214" i="15"/>
  <c r="N214" i="15" s="1"/>
  <c r="M210" i="15"/>
  <c r="N210" i="15" s="1"/>
  <c r="M206" i="15"/>
  <c r="N206" i="15" s="1"/>
  <c r="M266" i="15"/>
  <c r="N266" i="15" s="1"/>
  <c r="M262" i="15"/>
  <c r="N262" i="15" s="1"/>
  <c r="M258" i="15"/>
  <c r="N258" i="15" s="1"/>
  <c r="M254" i="15"/>
  <c r="N254" i="15" s="1"/>
  <c r="M250" i="15"/>
  <c r="N250" i="15" s="1"/>
  <c r="M246" i="15"/>
  <c r="N246" i="15" s="1"/>
  <c r="M242" i="15"/>
  <c r="N242" i="15" s="1"/>
  <c r="M238" i="15"/>
  <c r="N238" i="15" s="1"/>
  <c r="M302" i="15"/>
  <c r="N302" i="15" s="1"/>
  <c r="M298" i="15"/>
  <c r="N298" i="15" s="1"/>
  <c r="M294" i="15"/>
  <c r="N294" i="15" s="1"/>
  <c r="M290" i="15"/>
  <c r="N290" i="15" s="1"/>
  <c r="M286" i="15"/>
  <c r="N286" i="15" s="1"/>
  <c r="M282" i="15"/>
  <c r="N282" i="15" s="1"/>
  <c r="M278" i="15"/>
  <c r="N278" i="15" s="1"/>
  <c r="M274" i="15"/>
  <c r="N274" i="15" s="1"/>
  <c r="M338" i="15"/>
  <c r="N338" i="15" s="1"/>
  <c r="M334" i="15"/>
  <c r="N334" i="15" s="1"/>
  <c r="M330" i="15"/>
  <c r="N330" i="15" s="1"/>
  <c r="M326" i="15"/>
  <c r="N326" i="15" s="1"/>
  <c r="M322" i="15"/>
  <c r="N322" i="15" s="1"/>
  <c r="M318" i="15"/>
  <c r="N318" i="15" s="1"/>
  <c r="M314" i="15"/>
  <c r="N314" i="15" s="1"/>
  <c r="M310" i="15"/>
  <c r="N310" i="15" s="1"/>
  <c r="M374" i="15"/>
  <c r="N374" i="15" s="1"/>
  <c r="M370" i="15"/>
  <c r="N370" i="15" s="1"/>
  <c r="M366" i="15"/>
  <c r="N366" i="15" s="1"/>
  <c r="M362" i="15"/>
  <c r="N362" i="15" s="1"/>
  <c r="M358" i="15"/>
  <c r="N358" i="15" s="1"/>
  <c r="M354" i="15"/>
  <c r="N354" i="15" s="1"/>
  <c r="M350" i="15"/>
  <c r="N350" i="15" s="1"/>
  <c r="M346" i="15"/>
  <c r="N346" i="15" s="1"/>
  <c r="M376" i="15"/>
  <c r="N376" i="15" s="1"/>
  <c r="M406" i="15"/>
  <c r="N406" i="15" s="1"/>
  <c r="M397" i="15"/>
  <c r="N397" i="15" s="1"/>
  <c r="M429" i="15"/>
  <c r="N429" i="15" s="1"/>
  <c r="M437" i="15"/>
  <c r="N437" i="15" s="1"/>
  <c r="M695" i="15"/>
  <c r="N695" i="15" s="1"/>
  <c r="M687" i="15"/>
  <c r="N687" i="15" s="1"/>
  <c r="M731" i="15"/>
  <c r="N731" i="15" s="1"/>
  <c r="M723" i="15"/>
  <c r="N723" i="15" s="1"/>
  <c r="M715" i="15"/>
  <c r="N715" i="15" s="1"/>
  <c r="M707" i="15"/>
  <c r="N707" i="15" s="1"/>
  <c r="M701" i="15"/>
  <c r="N701" i="15" s="1"/>
  <c r="M757" i="15"/>
  <c r="N757" i="15" s="1"/>
  <c r="M749" i="15"/>
  <c r="N749" i="15" s="1"/>
  <c r="M739" i="15"/>
  <c r="N739" i="15" s="1"/>
  <c r="M765" i="15"/>
  <c r="N765" i="15" s="1"/>
  <c r="M869" i="15"/>
  <c r="N869" i="15" s="1"/>
  <c r="M861" i="15"/>
  <c r="N861" i="15" s="1"/>
  <c r="M853" i="15"/>
  <c r="N853" i="15" s="1"/>
  <c r="M837" i="15"/>
  <c r="N837" i="15" s="1"/>
  <c r="M829" i="15"/>
  <c r="N829" i="15" s="1"/>
  <c r="M821" i="15"/>
  <c r="N821" i="15" s="1"/>
  <c r="M813" i="15"/>
  <c r="N813" i="15" s="1"/>
  <c r="M805" i="15"/>
  <c r="N805" i="15" s="1"/>
  <c r="M797" i="15"/>
  <c r="N797" i="15" s="1"/>
  <c r="M789" i="15"/>
  <c r="N789" i="15" s="1"/>
  <c r="M781" i="15"/>
  <c r="N781" i="15" s="1"/>
  <c r="M773" i="15"/>
  <c r="N773" i="15" s="1"/>
  <c r="M769" i="15"/>
  <c r="N769" i="15" s="1"/>
  <c r="M458" i="15"/>
  <c r="N458" i="15" s="1"/>
  <c r="M488" i="15"/>
  <c r="N488" i="15" s="1"/>
  <c r="M548" i="15"/>
  <c r="N548" i="15" s="1"/>
  <c r="M118" i="15"/>
  <c r="N118" i="15" s="1"/>
  <c r="M110" i="15"/>
  <c r="N110" i="15" s="1"/>
  <c r="M102" i="15"/>
  <c r="N102" i="15" s="1"/>
  <c r="M98" i="15"/>
  <c r="N98" i="15" s="1"/>
  <c r="M158" i="15"/>
  <c r="N158" i="15" s="1"/>
  <c r="M154" i="15"/>
  <c r="N154" i="15" s="1"/>
  <c r="M146" i="15"/>
  <c r="N146" i="15" s="1"/>
  <c r="M138" i="15"/>
  <c r="N138" i="15" s="1"/>
  <c r="M130" i="15"/>
  <c r="N130" i="15" s="1"/>
  <c r="M190" i="15"/>
  <c r="N190" i="15" s="1"/>
  <c r="M182" i="15"/>
  <c r="N182" i="15" s="1"/>
  <c r="M174" i="15"/>
  <c r="N174" i="15" s="1"/>
  <c r="M166" i="15"/>
  <c r="N166" i="15" s="1"/>
  <c r="M226" i="15"/>
  <c r="N226" i="15" s="1"/>
  <c r="M218" i="15"/>
  <c r="N218" i="15" s="1"/>
  <c r="M202" i="15"/>
  <c r="N202" i="15" s="1"/>
  <c r="M93" i="15"/>
  <c r="N93" i="15" s="1"/>
  <c r="M129" i="15"/>
  <c r="N129" i="15" s="1"/>
  <c r="M165" i="15"/>
  <c r="N165" i="15" s="1"/>
  <c r="M201" i="15"/>
  <c r="N201" i="15" s="1"/>
  <c r="M237" i="15"/>
  <c r="N237" i="15" s="1"/>
  <c r="M273" i="15"/>
  <c r="N273" i="15" s="1"/>
  <c r="M309" i="15"/>
  <c r="N309" i="15" s="1"/>
  <c r="M345" i="15"/>
  <c r="N345" i="15" s="1"/>
  <c r="M379" i="15"/>
  <c r="N379" i="15" s="1"/>
  <c r="N387" i="15"/>
  <c r="M396" i="15"/>
  <c r="N396" i="15" s="1"/>
  <c r="N416" i="15"/>
  <c r="M438" i="15"/>
  <c r="N438" i="15" s="1"/>
  <c r="N446" i="15"/>
  <c r="M468" i="15"/>
  <c r="N468" i="15" s="1"/>
  <c r="N476" i="15"/>
  <c r="M498" i="15"/>
  <c r="N498" i="15" s="1"/>
  <c r="N512" i="15"/>
  <c r="M528" i="15"/>
  <c r="N528" i="15" s="1"/>
  <c r="N542" i="15"/>
  <c r="M558" i="15"/>
  <c r="N558" i="15" s="1"/>
  <c r="N572" i="15"/>
  <c r="M588" i="15"/>
  <c r="N588" i="15" s="1"/>
  <c r="N602" i="15"/>
  <c r="M618" i="15"/>
  <c r="N618" i="15" s="1"/>
  <c r="N632" i="15"/>
  <c r="M648" i="15"/>
  <c r="N648" i="15" s="1"/>
  <c r="N662" i="15"/>
  <c r="M678" i="15"/>
  <c r="N678" i="15" s="1"/>
  <c r="N390" i="15"/>
  <c r="N478" i="15"/>
  <c r="N482" i="15"/>
  <c r="N504" i="15"/>
  <c r="N418" i="15"/>
  <c r="N422" i="15"/>
  <c r="N534" i="15"/>
  <c r="N562" i="15"/>
  <c r="N566" i="15"/>
  <c r="N594" i="15"/>
  <c r="N622" i="15"/>
  <c r="N626" i="15"/>
  <c r="N654" i="15"/>
  <c r="N448" i="15"/>
  <c r="N452" i="15"/>
  <c r="M694" i="15"/>
  <c r="N694" i="15" s="1"/>
  <c r="M686" i="15"/>
  <c r="N686" i="15" s="1"/>
  <c r="M700" i="15"/>
  <c r="N700" i="15" s="1"/>
  <c r="M730" i="15"/>
  <c r="N730" i="15" s="1"/>
  <c r="M722" i="15"/>
  <c r="N722" i="15" s="1"/>
  <c r="M714" i="15"/>
  <c r="N714" i="15" s="1"/>
  <c r="M706" i="15"/>
  <c r="N706" i="15" s="1"/>
  <c r="M756" i="15"/>
  <c r="N756" i="15" s="1"/>
  <c r="M748" i="15"/>
  <c r="N748" i="15" s="1"/>
  <c r="M762" i="15"/>
  <c r="N762" i="15" s="1"/>
  <c r="M868" i="15"/>
  <c r="N868" i="15" s="1"/>
  <c r="M860" i="15"/>
  <c r="N860" i="15" s="1"/>
  <c r="M852" i="15"/>
  <c r="N852" i="15" s="1"/>
  <c r="M836" i="15"/>
  <c r="N836" i="15" s="1"/>
  <c r="M828" i="15"/>
  <c r="N828" i="15" s="1"/>
  <c r="M820" i="15"/>
  <c r="N820" i="15" s="1"/>
  <c r="M812" i="15"/>
  <c r="N812" i="15" s="1"/>
  <c r="M804" i="15"/>
  <c r="N804" i="15" s="1"/>
  <c r="M796" i="15"/>
  <c r="N796" i="15" s="1"/>
  <c r="M788" i="15"/>
  <c r="N788" i="15" s="1"/>
  <c r="M780" i="15"/>
  <c r="N780" i="15" s="1"/>
  <c r="M772" i="15"/>
  <c r="N772" i="15" s="1"/>
  <c r="M844" i="15"/>
  <c r="N844" i="15" s="1"/>
  <c r="M846" i="15"/>
  <c r="N846" i="15" s="1"/>
  <c r="J764" i="15"/>
  <c r="L764" i="15" s="1"/>
  <c r="J851" i="15"/>
  <c r="J843" i="15"/>
  <c r="L843" i="15" s="1"/>
  <c r="J835" i="15"/>
  <c r="J827" i="15"/>
  <c r="J819" i="15"/>
  <c r="L819" i="15" s="1"/>
  <c r="J811" i="15"/>
  <c r="L811" i="15" s="1"/>
  <c r="J803" i="15"/>
  <c r="L803" i="15" s="1"/>
  <c r="J795" i="15"/>
  <c r="J755" i="15"/>
  <c r="J722" i="15"/>
  <c r="L722" i="15" s="1"/>
  <c r="J714" i="15"/>
  <c r="J706" i="15"/>
  <c r="J710" i="15"/>
  <c r="J712" i="15"/>
  <c r="L712" i="15" s="1"/>
  <c r="J719" i="15"/>
  <c r="L719" i="15" s="1"/>
  <c r="J711" i="15"/>
  <c r="L711" i="15" s="1"/>
  <c r="J740" i="15"/>
  <c r="J867" i="15"/>
  <c r="L867" i="15" s="1"/>
  <c r="J859" i="15"/>
  <c r="L859" i="15" s="1"/>
  <c r="J717" i="15"/>
  <c r="J709" i="15"/>
  <c r="L709" i="15" s="1"/>
  <c r="J762" i="15"/>
  <c r="J865" i="15"/>
  <c r="L865" i="15" s="1"/>
  <c r="J684" i="15"/>
  <c r="L684" i="15" s="1"/>
  <c r="J735" i="15"/>
  <c r="J739" i="15"/>
  <c r="L739" i="15" s="1"/>
  <c r="J734" i="15"/>
  <c r="J736" i="15"/>
  <c r="L736" i="15" s="1"/>
  <c r="J689" i="15"/>
  <c r="J780" i="15"/>
  <c r="L780" i="15" s="1"/>
  <c r="J788" i="15"/>
  <c r="L788" i="15" s="1"/>
  <c r="J790" i="15"/>
  <c r="J804" i="15"/>
  <c r="J812" i="15"/>
  <c r="L812" i="15" s="1"/>
  <c r="J814" i="15"/>
  <c r="L814" i="15" s="1"/>
  <c r="J828" i="15"/>
  <c r="L828" i="15" s="1"/>
  <c r="J836" i="15"/>
  <c r="L836" i="15" s="1"/>
  <c r="J838" i="15"/>
  <c r="L838" i="15" s="1"/>
  <c r="J852" i="15"/>
  <c r="L852" i="15" s="1"/>
  <c r="E516" i="15"/>
  <c r="J516" i="15" s="1"/>
  <c r="E538" i="15"/>
  <c r="E554" i="15"/>
  <c r="J554" i="15" s="1"/>
  <c r="E644" i="15"/>
  <c r="E636" i="15"/>
  <c r="J636" i="15" s="1"/>
  <c r="E658" i="15"/>
  <c r="J658" i="15" s="1"/>
  <c r="E606" i="15"/>
  <c r="J606" i="15" s="1"/>
  <c r="AI91" i="14"/>
  <c r="E508" i="15"/>
  <c r="J508" i="15" s="1"/>
  <c r="E524" i="15"/>
  <c r="E628" i="15"/>
  <c r="J628" i="15" s="1"/>
  <c r="E506" i="15"/>
  <c r="J506" i="15" s="1"/>
  <c r="E546" i="15"/>
  <c r="J546" i="15" s="1"/>
  <c r="E674" i="15"/>
  <c r="J674" i="15" s="1"/>
  <c r="E532" i="15"/>
  <c r="J532" i="15" s="1"/>
  <c r="E598" i="15"/>
  <c r="J598" i="15" s="1"/>
  <c r="E666" i="15"/>
  <c r="J666" i="15" s="1"/>
  <c r="E596" i="15"/>
  <c r="J596" i="15" s="1"/>
  <c r="E494" i="15"/>
  <c r="J494" i="15" s="1"/>
  <c r="E614" i="15"/>
  <c r="J614" i="15" s="1"/>
  <c r="AI59" i="14"/>
  <c r="E652" i="15"/>
  <c r="J652" i="15" s="1"/>
  <c r="E464" i="15"/>
  <c r="J464" i="15" s="1"/>
  <c r="E480" i="15"/>
  <c r="J480" i="15" s="1"/>
  <c r="E472" i="15"/>
  <c r="J472" i="15" s="1"/>
  <c r="E486" i="15"/>
  <c r="J486" i="15" s="1"/>
  <c r="E456" i="15"/>
  <c r="J456" i="15" s="1"/>
  <c r="AI43" i="14"/>
  <c r="E442" i="15"/>
  <c r="J442" i="15" s="1"/>
  <c r="E450" i="15"/>
  <c r="J450" i="15" s="1"/>
  <c r="E412" i="15"/>
  <c r="J412" i="15" s="1"/>
  <c r="E434" i="15"/>
  <c r="J434" i="15" s="1"/>
  <c r="E426" i="15"/>
  <c r="J426" i="15" s="1"/>
  <c r="J705" i="15"/>
  <c r="L705" i="15" s="1"/>
  <c r="J733" i="15"/>
  <c r="L733" i="15" s="1"/>
  <c r="J707" i="15"/>
  <c r="L707" i="15" s="1"/>
  <c r="J715" i="15"/>
  <c r="L715" i="15" s="1"/>
  <c r="J723" i="15"/>
  <c r="L723" i="15" s="1"/>
  <c r="J754" i="15"/>
  <c r="J721" i="15"/>
  <c r="L721" i="15" s="1"/>
  <c r="J713" i="15"/>
  <c r="L713" i="15" s="1"/>
  <c r="J732" i="15"/>
  <c r="J737" i="15"/>
  <c r="L737" i="15" s="1"/>
  <c r="J731" i="15"/>
  <c r="J857" i="15"/>
  <c r="L857" i="15" s="1"/>
  <c r="J730" i="15"/>
  <c r="L730" i="15" s="1"/>
  <c r="J759" i="15"/>
  <c r="L759" i="15" s="1"/>
  <c r="J763" i="15"/>
  <c r="L763" i="15" s="1"/>
  <c r="J718" i="15"/>
  <c r="L718" i="15" s="1"/>
  <c r="J758" i="15"/>
  <c r="J863" i="15"/>
  <c r="L863" i="15" s="1"/>
  <c r="J757" i="15"/>
  <c r="J741" i="15"/>
  <c r="L741" i="15" s="1"/>
  <c r="J720" i="15"/>
  <c r="L720" i="15" s="1"/>
  <c r="J716" i="15"/>
  <c r="L716" i="15" s="1"/>
  <c r="J708" i="15"/>
  <c r="L708" i="15" s="1"/>
  <c r="J756" i="15"/>
  <c r="E576" i="15"/>
  <c r="J576" i="15" s="1"/>
  <c r="E441" i="15"/>
  <c r="J441" i="15" s="1"/>
  <c r="E433" i="15"/>
  <c r="J433" i="15" s="1"/>
  <c r="E425" i="15"/>
  <c r="J425" i="15" s="1"/>
  <c r="E471" i="15"/>
  <c r="J471" i="15" s="1"/>
  <c r="E463" i="15"/>
  <c r="J463" i="15" s="1"/>
  <c r="E455" i="15"/>
  <c r="J455" i="15" s="1"/>
  <c r="E501" i="15"/>
  <c r="J501" i="15" s="1"/>
  <c r="E493" i="15"/>
  <c r="J493" i="15" s="1"/>
  <c r="E485" i="15"/>
  <c r="E531" i="15"/>
  <c r="J531" i="15" s="1"/>
  <c r="E523" i="15"/>
  <c r="J523" i="15" s="1"/>
  <c r="E515" i="15"/>
  <c r="J515" i="15" s="1"/>
  <c r="E561" i="15"/>
  <c r="J561" i="15" s="1"/>
  <c r="E553" i="15"/>
  <c r="J553" i="15" s="1"/>
  <c r="E545" i="15"/>
  <c r="J545" i="15" s="1"/>
  <c r="E591" i="15"/>
  <c r="J591" i="15" s="1"/>
  <c r="E583" i="15"/>
  <c r="J583" i="15" s="1"/>
  <c r="E575" i="15"/>
  <c r="J575" i="15" s="1"/>
  <c r="E621" i="15"/>
  <c r="J621" i="15" s="1"/>
  <c r="E613" i="15"/>
  <c r="J613" i="15" s="1"/>
  <c r="E605" i="15"/>
  <c r="J605" i="15" s="1"/>
  <c r="E651" i="15"/>
  <c r="J651" i="15" s="1"/>
  <c r="E643" i="15"/>
  <c r="J643" i="15" s="1"/>
  <c r="E635" i="15"/>
  <c r="J635" i="15" s="1"/>
  <c r="E681" i="15"/>
  <c r="J681" i="15" s="1"/>
  <c r="E673" i="15"/>
  <c r="J673" i="15" s="1"/>
  <c r="E665" i="15"/>
  <c r="J665" i="15" s="1"/>
  <c r="AI31" i="14"/>
  <c r="AI47" i="14"/>
  <c r="AI63" i="14"/>
  <c r="AI79" i="14"/>
  <c r="AI95" i="14"/>
  <c r="E483" i="15"/>
  <c r="J483" i="15" s="1"/>
  <c r="E419" i="15"/>
  <c r="J419" i="15" s="1"/>
  <c r="E535" i="15"/>
  <c r="J535" i="15" s="1"/>
  <c r="E567" i="15"/>
  <c r="J567" i="15" s="1"/>
  <c r="E623" i="15"/>
  <c r="J623" i="15" s="1"/>
  <c r="E655" i="15"/>
  <c r="J655" i="15" s="1"/>
  <c r="E453" i="15"/>
  <c r="J453" i="15" s="1"/>
  <c r="E440" i="15"/>
  <c r="J440" i="15" s="1"/>
  <c r="E432" i="15"/>
  <c r="J432" i="15" s="1"/>
  <c r="E424" i="15"/>
  <c r="J424" i="15" s="1"/>
  <c r="E470" i="15"/>
  <c r="J470" i="15" s="1"/>
  <c r="E462" i="15"/>
  <c r="J462" i="15" s="1"/>
  <c r="E454" i="15"/>
  <c r="J454" i="15" s="1"/>
  <c r="E500" i="15"/>
  <c r="J500" i="15" s="1"/>
  <c r="E492" i="15"/>
  <c r="J492" i="15" s="1"/>
  <c r="E484" i="15"/>
  <c r="J484" i="15" s="1"/>
  <c r="E530" i="15"/>
  <c r="J530" i="15" s="1"/>
  <c r="E522" i="15"/>
  <c r="J522" i="15" s="1"/>
  <c r="E514" i="15"/>
  <c r="J514" i="15" s="1"/>
  <c r="E560" i="15"/>
  <c r="J560" i="15" s="1"/>
  <c r="E552" i="15"/>
  <c r="J552" i="15" s="1"/>
  <c r="E544" i="15"/>
  <c r="J544" i="15" s="1"/>
  <c r="E590" i="15"/>
  <c r="J590" i="15" s="1"/>
  <c r="E582" i="15"/>
  <c r="J582" i="15" s="1"/>
  <c r="E574" i="15"/>
  <c r="J574" i="15" s="1"/>
  <c r="E620" i="15"/>
  <c r="J620" i="15" s="1"/>
  <c r="E612" i="15"/>
  <c r="J612" i="15" s="1"/>
  <c r="E604" i="15"/>
  <c r="J604" i="15" s="1"/>
  <c r="E650" i="15"/>
  <c r="J650" i="15" s="1"/>
  <c r="E642" i="15"/>
  <c r="J642" i="15" s="1"/>
  <c r="E634" i="15"/>
  <c r="J634" i="15" s="1"/>
  <c r="E680" i="15"/>
  <c r="J680" i="15" s="1"/>
  <c r="E672" i="15"/>
  <c r="J672" i="15" s="1"/>
  <c r="E664" i="15"/>
  <c r="J664" i="15" s="1"/>
  <c r="AI33" i="14"/>
  <c r="AI49" i="14"/>
  <c r="AI65" i="14"/>
  <c r="AI81" i="14"/>
  <c r="AI97" i="14"/>
  <c r="E478" i="15"/>
  <c r="J478" i="15" s="1"/>
  <c r="E504" i="15"/>
  <c r="J504" i="15" s="1"/>
  <c r="E422" i="15"/>
  <c r="J422" i="15" s="1"/>
  <c r="E562" i="15"/>
  <c r="J562" i="15" s="1"/>
  <c r="E594" i="15"/>
  <c r="J594" i="15" s="1"/>
  <c r="E626" i="15"/>
  <c r="J626" i="15" s="1"/>
  <c r="E448" i="15"/>
  <c r="J448" i="15" s="1"/>
  <c r="E439" i="15"/>
  <c r="J439" i="15" s="1"/>
  <c r="E431" i="15"/>
  <c r="J431" i="15" s="1"/>
  <c r="E417" i="15"/>
  <c r="J417" i="15" s="1"/>
  <c r="E469" i="15"/>
  <c r="J469" i="15" s="1"/>
  <c r="E461" i="15"/>
  <c r="J461" i="15" s="1"/>
  <c r="E447" i="15"/>
  <c r="J447" i="15" s="1"/>
  <c r="E499" i="15"/>
  <c r="J499" i="15" s="1"/>
  <c r="E491" i="15"/>
  <c r="J491" i="15" s="1"/>
  <c r="E477" i="15"/>
  <c r="J477" i="15" s="1"/>
  <c r="E529" i="15"/>
  <c r="J529" i="15" s="1"/>
  <c r="E521" i="15"/>
  <c r="J521" i="15" s="1"/>
  <c r="E513" i="15"/>
  <c r="J513" i="15" s="1"/>
  <c r="E559" i="15"/>
  <c r="J559" i="15" s="1"/>
  <c r="E551" i="15"/>
  <c r="J551" i="15" s="1"/>
  <c r="E543" i="15"/>
  <c r="J543" i="15" s="1"/>
  <c r="E589" i="15"/>
  <c r="J589" i="15" s="1"/>
  <c r="E581" i="15"/>
  <c r="J581" i="15" s="1"/>
  <c r="E573" i="15"/>
  <c r="J573" i="15" s="1"/>
  <c r="E619" i="15"/>
  <c r="J619" i="15" s="1"/>
  <c r="E611" i="15"/>
  <c r="J611" i="15" s="1"/>
  <c r="E603" i="15"/>
  <c r="J603" i="15" s="1"/>
  <c r="E649" i="15"/>
  <c r="J649" i="15" s="1"/>
  <c r="E641" i="15"/>
  <c r="J641" i="15" s="1"/>
  <c r="E633" i="15"/>
  <c r="J633" i="15" s="1"/>
  <c r="E679" i="15"/>
  <c r="J679" i="15" s="1"/>
  <c r="E671" i="15"/>
  <c r="J671" i="15" s="1"/>
  <c r="E663" i="15"/>
  <c r="J663" i="15" s="1"/>
  <c r="AI32" i="14"/>
  <c r="AI48" i="14"/>
  <c r="AI64" i="14"/>
  <c r="AI80" i="14"/>
  <c r="AI96" i="14"/>
  <c r="E481" i="15"/>
  <c r="J481" i="15" s="1"/>
  <c r="E507" i="15"/>
  <c r="J507" i="15" s="1"/>
  <c r="E533" i="15"/>
  <c r="J533" i="15" s="1"/>
  <c r="E565" i="15"/>
  <c r="J565" i="15" s="1"/>
  <c r="E597" i="15"/>
  <c r="J597" i="15" s="1"/>
  <c r="E653" i="15"/>
  <c r="J653" i="15" s="1"/>
  <c r="E451" i="15"/>
  <c r="J451" i="15" s="1"/>
  <c r="E584" i="15"/>
  <c r="J584" i="15" s="1"/>
  <c r="E564" i="15"/>
  <c r="J564" i="15" s="1"/>
  <c r="E438" i="15"/>
  <c r="J438" i="15" s="1"/>
  <c r="E430" i="15"/>
  <c r="J430" i="15" s="1"/>
  <c r="E416" i="15"/>
  <c r="J416" i="15" s="1"/>
  <c r="E468" i="15"/>
  <c r="J468" i="15" s="1"/>
  <c r="E460" i="15"/>
  <c r="J460" i="15" s="1"/>
  <c r="E446" i="15"/>
  <c r="J446" i="15" s="1"/>
  <c r="E498" i="15"/>
  <c r="J498" i="15" s="1"/>
  <c r="E490" i="15"/>
  <c r="J490" i="15" s="1"/>
  <c r="E476" i="15"/>
  <c r="J476" i="15" s="1"/>
  <c r="E528" i="15"/>
  <c r="J528" i="15" s="1"/>
  <c r="E520" i="15"/>
  <c r="J520" i="15" s="1"/>
  <c r="E512" i="15"/>
  <c r="J512" i="15" s="1"/>
  <c r="E558" i="15"/>
  <c r="J558" i="15" s="1"/>
  <c r="E550" i="15"/>
  <c r="J550" i="15" s="1"/>
  <c r="E542" i="15"/>
  <c r="J542" i="15" s="1"/>
  <c r="E588" i="15"/>
  <c r="J588" i="15" s="1"/>
  <c r="E580" i="15"/>
  <c r="J580" i="15" s="1"/>
  <c r="E572" i="15"/>
  <c r="J572" i="15" s="1"/>
  <c r="E618" i="15"/>
  <c r="J618" i="15" s="1"/>
  <c r="E610" i="15"/>
  <c r="J610" i="15" s="1"/>
  <c r="E602" i="15"/>
  <c r="J602" i="15" s="1"/>
  <c r="E648" i="15"/>
  <c r="J648" i="15" s="1"/>
  <c r="E640" i="15"/>
  <c r="J640" i="15" s="1"/>
  <c r="E632" i="15"/>
  <c r="J632" i="15" s="1"/>
  <c r="E678" i="15"/>
  <c r="J678" i="15" s="1"/>
  <c r="E670" i="15"/>
  <c r="J670" i="15" s="1"/>
  <c r="E662" i="15"/>
  <c r="J662" i="15" s="1"/>
  <c r="AI35" i="14"/>
  <c r="AI51" i="14"/>
  <c r="AI67" i="14"/>
  <c r="AI83" i="14"/>
  <c r="AI99" i="14"/>
  <c r="E502" i="15"/>
  <c r="J502" i="15" s="1"/>
  <c r="E420" i="15"/>
  <c r="J420" i="15" s="1"/>
  <c r="E536" i="15"/>
  <c r="J536" i="15" s="1"/>
  <c r="E592" i="15"/>
  <c r="J592" i="15" s="1"/>
  <c r="E624" i="15"/>
  <c r="J624" i="15" s="1"/>
  <c r="E656" i="15"/>
  <c r="J656" i="15" s="1"/>
  <c r="E568" i="15"/>
  <c r="J568" i="15" s="1"/>
  <c r="AI75" i="14"/>
  <c r="E437" i="15"/>
  <c r="J437" i="15" s="1"/>
  <c r="E429" i="15"/>
  <c r="J429" i="15" s="1"/>
  <c r="E415" i="15"/>
  <c r="J415" i="15" s="1"/>
  <c r="E467" i="15"/>
  <c r="J467" i="15" s="1"/>
  <c r="E459" i="15"/>
  <c r="J459" i="15" s="1"/>
  <c r="E445" i="15"/>
  <c r="J445" i="15" s="1"/>
  <c r="E497" i="15"/>
  <c r="J497" i="15" s="1"/>
  <c r="E489" i="15"/>
  <c r="J489" i="15" s="1"/>
  <c r="E475" i="15"/>
  <c r="J475" i="15" s="1"/>
  <c r="E527" i="15"/>
  <c r="J527" i="15" s="1"/>
  <c r="E519" i="15"/>
  <c r="J519" i="15" s="1"/>
  <c r="E511" i="15"/>
  <c r="J511" i="15" s="1"/>
  <c r="E557" i="15"/>
  <c r="J557" i="15" s="1"/>
  <c r="E549" i="15"/>
  <c r="J549" i="15" s="1"/>
  <c r="E541" i="15"/>
  <c r="J541" i="15" s="1"/>
  <c r="E587" i="15"/>
  <c r="J587" i="15" s="1"/>
  <c r="E579" i="15"/>
  <c r="J579" i="15" s="1"/>
  <c r="E571" i="15"/>
  <c r="J571" i="15" s="1"/>
  <c r="E617" i="15"/>
  <c r="J617" i="15" s="1"/>
  <c r="E609" i="15"/>
  <c r="J609" i="15" s="1"/>
  <c r="E601" i="15"/>
  <c r="J601" i="15" s="1"/>
  <c r="E647" i="15"/>
  <c r="J647" i="15" s="1"/>
  <c r="E639" i="15"/>
  <c r="J639" i="15" s="1"/>
  <c r="E631" i="15"/>
  <c r="J631" i="15" s="1"/>
  <c r="E677" i="15"/>
  <c r="J677" i="15" s="1"/>
  <c r="E669" i="15"/>
  <c r="J669" i="15" s="1"/>
  <c r="E661" i="15"/>
  <c r="J661" i="15" s="1"/>
  <c r="AI39" i="14"/>
  <c r="AI55" i="14"/>
  <c r="AI71" i="14"/>
  <c r="AI87" i="14"/>
  <c r="E479" i="15"/>
  <c r="J479" i="15" s="1"/>
  <c r="E505" i="15"/>
  <c r="J505" i="15" s="1"/>
  <c r="E423" i="15"/>
  <c r="J423" i="15" s="1"/>
  <c r="E563" i="15"/>
  <c r="J563" i="15" s="1"/>
  <c r="E595" i="15"/>
  <c r="J595" i="15" s="1"/>
  <c r="E627" i="15"/>
  <c r="J627" i="15" s="1"/>
  <c r="E449" i="15"/>
  <c r="J449" i="15" s="1"/>
  <c r="E436" i="15"/>
  <c r="J436" i="15" s="1"/>
  <c r="E428" i="15"/>
  <c r="J428" i="15" s="1"/>
  <c r="E414" i="15"/>
  <c r="J414" i="15" s="1"/>
  <c r="E466" i="15"/>
  <c r="J466" i="15" s="1"/>
  <c r="E458" i="15"/>
  <c r="J458" i="15" s="1"/>
  <c r="E444" i="15"/>
  <c r="J444" i="15" s="1"/>
  <c r="E496" i="15"/>
  <c r="J496" i="15" s="1"/>
  <c r="E488" i="15"/>
  <c r="J488" i="15" s="1"/>
  <c r="E474" i="15"/>
  <c r="J474" i="15" s="1"/>
  <c r="E526" i="15"/>
  <c r="J526" i="15" s="1"/>
  <c r="E518" i="15"/>
  <c r="J518" i="15" s="1"/>
  <c r="E510" i="15"/>
  <c r="J510" i="15" s="1"/>
  <c r="E556" i="15"/>
  <c r="J556" i="15" s="1"/>
  <c r="E548" i="15"/>
  <c r="J548" i="15" s="1"/>
  <c r="E540" i="15"/>
  <c r="J540" i="15" s="1"/>
  <c r="E586" i="15"/>
  <c r="J586" i="15" s="1"/>
  <c r="E578" i="15"/>
  <c r="J578" i="15" s="1"/>
  <c r="E570" i="15"/>
  <c r="J570" i="15" s="1"/>
  <c r="E616" i="15"/>
  <c r="J616" i="15" s="1"/>
  <c r="E608" i="15"/>
  <c r="J608" i="15" s="1"/>
  <c r="E600" i="15"/>
  <c r="J600" i="15" s="1"/>
  <c r="E646" i="15"/>
  <c r="J646" i="15" s="1"/>
  <c r="E638" i="15"/>
  <c r="J638" i="15" s="1"/>
  <c r="E630" i="15"/>
  <c r="J630" i="15" s="1"/>
  <c r="E676" i="15"/>
  <c r="J676" i="15" s="1"/>
  <c r="E668" i="15"/>
  <c r="J668" i="15" s="1"/>
  <c r="E660" i="15"/>
  <c r="J660" i="15" s="1"/>
  <c r="AI41" i="14"/>
  <c r="AI57" i="14"/>
  <c r="AI73" i="14"/>
  <c r="AI89" i="14"/>
  <c r="E482" i="15"/>
  <c r="J482" i="15" s="1"/>
  <c r="E418" i="15"/>
  <c r="J418" i="15" s="1"/>
  <c r="E534" i="15"/>
  <c r="J534" i="15" s="1"/>
  <c r="E566" i="15"/>
  <c r="J566" i="15" s="1"/>
  <c r="E622" i="15"/>
  <c r="J622" i="15" s="1"/>
  <c r="E654" i="15"/>
  <c r="J654" i="15" s="1"/>
  <c r="E452" i="15"/>
  <c r="J452" i="15" s="1"/>
  <c r="E435" i="15"/>
  <c r="J435" i="15" s="1"/>
  <c r="E427" i="15"/>
  <c r="J427" i="15" s="1"/>
  <c r="E413" i="15"/>
  <c r="J413" i="15" s="1"/>
  <c r="E465" i="15"/>
  <c r="J465" i="15" s="1"/>
  <c r="E457" i="15"/>
  <c r="J457" i="15" s="1"/>
  <c r="E443" i="15"/>
  <c r="J443" i="15" s="1"/>
  <c r="E495" i="15"/>
  <c r="J495" i="15" s="1"/>
  <c r="E487" i="15"/>
  <c r="J487" i="15" s="1"/>
  <c r="E525" i="15"/>
  <c r="J525" i="15" s="1"/>
  <c r="E517" i="15"/>
  <c r="J517" i="15" s="1"/>
  <c r="E509" i="15"/>
  <c r="J509" i="15" s="1"/>
  <c r="E555" i="15"/>
  <c r="J555" i="15" s="1"/>
  <c r="E547" i="15"/>
  <c r="J547" i="15" s="1"/>
  <c r="E539" i="15"/>
  <c r="J539" i="15" s="1"/>
  <c r="E585" i="15"/>
  <c r="J585" i="15" s="1"/>
  <c r="E577" i="15"/>
  <c r="J577" i="15" s="1"/>
  <c r="E569" i="15"/>
  <c r="J569" i="15" s="1"/>
  <c r="E615" i="15"/>
  <c r="J615" i="15" s="1"/>
  <c r="E607" i="15"/>
  <c r="J607" i="15" s="1"/>
  <c r="E599" i="15"/>
  <c r="J599" i="15" s="1"/>
  <c r="E645" i="15"/>
  <c r="J645" i="15" s="1"/>
  <c r="E637" i="15"/>
  <c r="J637" i="15" s="1"/>
  <c r="E629" i="15"/>
  <c r="J629" i="15" s="1"/>
  <c r="E675" i="15"/>
  <c r="J675" i="15" s="1"/>
  <c r="E667" i="15"/>
  <c r="J667" i="15" s="1"/>
  <c r="E659" i="15"/>
  <c r="J659" i="15" s="1"/>
  <c r="AI56" i="14"/>
  <c r="AI88" i="14"/>
  <c r="J787" i="15"/>
  <c r="L787" i="15" s="1"/>
  <c r="J779" i="15"/>
  <c r="L779" i="15" s="1"/>
  <c r="J769" i="15"/>
  <c r="L769" i="15" s="1"/>
  <c r="J771" i="15"/>
  <c r="J696" i="15"/>
  <c r="L696" i="15" s="1"/>
  <c r="J686" i="15"/>
  <c r="L686" i="15" s="1"/>
  <c r="J766" i="15"/>
  <c r="L766" i="15" s="1"/>
  <c r="J775" i="15"/>
  <c r="L775" i="15" s="1"/>
  <c r="J783" i="15"/>
  <c r="L783" i="15" s="1"/>
  <c r="J791" i="15"/>
  <c r="L791" i="15" s="1"/>
  <c r="J799" i="15"/>
  <c r="L799" i="15" s="1"/>
  <c r="J807" i="15"/>
  <c r="L807" i="15" s="1"/>
  <c r="J815" i="15"/>
  <c r="L815" i="15" s="1"/>
  <c r="J823" i="15"/>
  <c r="J831" i="15"/>
  <c r="L831" i="15" s="1"/>
  <c r="J839" i="15"/>
  <c r="J847" i="15"/>
  <c r="J855" i="15"/>
  <c r="L855" i="15" s="1"/>
  <c r="J871" i="15"/>
  <c r="L871" i="15" s="1"/>
  <c r="J538" i="15"/>
  <c r="J687" i="15"/>
  <c r="L687" i="15" s="1"/>
  <c r="J767" i="15"/>
  <c r="L767" i="15" s="1"/>
  <c r="J685" i="15"/>
  <c r="L685" i="15" s="1"/>
  <c r="J691" i="15"/>
  <c r="L691" i="15" s="1"/>
  <c r="J699" i="15"/>
  <c r="L699" i="15" s="1"/>
  <c r="J704" i="15"/>
  <c r="L704" i="15" s="1"/>
  <c r="J726" i="15"/>
  <c r="L726" i="15" s="1"/>
  <c r="J745" i="15"/>
  <c r="L745" i="15" s="1"/>
  <c r="J765" i="15"/>
  <c r="L765" i="15" s="1"/>
  <c r="J701" i="15"/>
  <c r="J772" i="15"/>
  <c r="L772" i="15" s="1"/>
  <c r="J774" i="15"/>
  <c r="L774" i="15" s="1"/>
  <c r="J782" i="15"/>
  <c r="L782" i="15" s="1"/>
  <c r="J796" i="15"/>
  <c r="L796" i="15" s="1"/>
  <c r="J798" i="15"/>
  <c r="L798" i="15" s="1"/>
  <c r="J806" i="15"/>
  <c r="L806" i="15" s="1"/>
  <c r="J820" i="15"/>
  <c r="L820" i="15" s="1"/>
  <c r="J822" i="15"/>
  <c r="L822" i="15" s="1"/>
  <c r="J830" i="15"/>
  <c r="L830" i="15" s="1"/>
  <c r="J844" i="15"/>
  <c r="J846" i="15"/>
  <c r="L846" i="15" s="1"/>
  <c r="J854" i="15"/>
  <c r="L854" i="15" s="1"/>
  <c r="J868" i="15"/>
  <c r="L868" i="15" s="1"/>
  <c r="J870" i="15"/>
  <c r="L870" i="15" s="1"/>
  <c r="J738" i="15"/>
  <c r="L738" i="15" s="1"/>
  <c r="J683" i="15"/>
  <c r="J698" i="15"/>
  <c r="L698" i="15" s="1"/>
  <c r="J725" i="15"/>
  <c r="L725" i="15" s="1"/>
  <c r="J744" i="15"/>
  <c r="L744" i="15" s="1"/>
  <c r="J860" i="15"/>
  <c r="L860" i="15" s="1"/>
  <c r="J692" i="15"/>
  <c r="L692" i="15" s="1"/>
  <c r="J746" i="15"/>
  <c r="L746" i="15" s="1"/>
  <c r="J862" i="15"/>
  <c r="L862" i="15" s="1"/>
  <c r="J751" i="15"/>
  <c r="J773" i="15"/>
  <c r="L773" i="15" s="1"/>
  <c r="J781" i="15"/>
  <c r="L781" i="15" s="1"/>
  <c r="J797" i="15"/>
  <c r="L797" i="15" s="1"/>
  <c r="J813" i="15"/>
  <c r="L813" i="15" s="1"/>
  <c r="J809" i="15"/>
  <c r="J821" i="15"/>
  <c r="J837" i="15"/>
  <c r="L837" i="15" s="1"/>
  <c r="J845" i="15"/>
  <c r="L845" i="15" s="1"/>
  <c r="J869" i="15"/>
  <c r="L869" i="15" s="1"/>
  <c r="J694" i="15"/>
  <c r="L694" i="15" s="1"/>
  <c r="J693" i="15"/>
  <c r="L693" i="15" s="1"/>
  <c r="J747" i="15"/>
  <c r="L747" i="15" s="1"/>
  <c r="J761" i="15"/>
  <c r="L761" i="15" s="1"/>
  <c r="J861" i="15"/>
  <c r="L861" i="15" s="1"/>
  <c r="J866" i="15"/>
  <c r="J858" i="15"/>
  <c r="J850" i="15"/>
  <c r="L850" i="15" s="1"/>
  <c r="J842" i="15"/>
  <c r="L842" i="15" s="1"/>
  <c r="J834" i="15"/>
  <c r="L834" i="15" s="1"/>
  <c r="J826" i="15"/>
  <c r="L826" i="15" s="1"/>
  <c r="J818" i="15"/>
  <c r="L818" i="15" s="1"/>
  <c r="J810" i="15"/>
  <c r="L810" i="15" s="1"/>
  <c r="J802" i="15"/>
  <c r="L802" i="15" s="1"/>
  <c r="J794" i="15"/>
  <c r="L794" i="15" s="1"/>
  <c r="J786" i="15"/>
  <c r="L786" i="15" s="1"/>
  <c r="J778" i="15"/>
  <c r="L778" i="15" s="1"/>
  <c r="J770" i="15"/>
  <c r="L770" i="15" s="1"/>
  <c r="J849" i="15"/>
  <c r="L849" i="15" s="1"/>
  <c r="J872" i="15"/>
  <c r="L872" i="15" s="1"/>
  <c r="J864" i="15"/>
  <c r="L864" i="15" s="1"/>
  <c r="J856" i="15"/>
  <c r="L856" i="15" s="1"/>
  <c r="J848" i="15"/>
  <c r="L848" i="15" s="1"/>
  <c r="J840" i="15"/>
  <c r="L840" i="15" s="1"/>
  <c r="J832" i="15"/>
  <c r="L832" i="15" s="1"/>
  <c r="J824" i="15"/>
  <c r="L824" i="15" s="1"/>
  <c r="J816" i="15"/>
  <c r="L816" i="15" s="1"/>
  <c r="J808" i="15"/>
  <c r="L808" i="15" s="1"/>
  <c r="J800" i="15"/>
  <c r="L800" i="15" s="1"/>
  <c r="J792" i="15"/>
  <c r="L792" i="15" s="1"/>
  <c r="J784" i="15"/>
  <c r="L784" i="15" s="1"/>
  <c r="J776" i="15"/>
  <c r="L776" i="15" s="1"/>
  <c r="J768" i="15"/>
  <c r="L768" i="15" s="1"/>
  <c r="J833" i="15"/>
  <c r="L833" i="15" s="1"/>
  <c r="J817" i="15"/>
  <c r="L817" i="15" s="1"/>
  <c r="J785" i="15"/>
  <c r="L785" i="15" s="1"/>
  <c r="J793" i="15"/>
  <c r="L793" i="15" s="1"/>
  <c r="J873" i="15"/>
  <c r="L873" i="15" s="1"/>
  <c r="J841" i="15"/>
  <c r="L841" i="15" s="1"/>
  <c r="J825" i="15"/>
  <c r="L825" i="15" s="1"/>
  <c r="J801" i="15"/>
  <c r="L801" i="15" s="1"/>
  <c r="J777" i="15"/>
  <c r="L777" i="15" s="1"/>
  <c r="J853" i="15"/>
  <c r="J829" i="15"/>
  <c r="L829" i="15" s="1"/>
  <c r="J805" i="15"/>
  <c r="L805" i="15" s="1"/>
  <c r="J789" i="15"/>
  <c r="L789" i="15" s="1"/>
  <c r="J743" i="15"/>
  <c r="L743" i="15" s="1"/>
  <c r="J742" i="15"/>
  <c r="L742" i="15" s="1"/>
  <c r="J753" i="15"/>
  <c r="L753" i="15" s="1"/>
  <c r="J752" i="15"/>
  <c r="L752" i="15" s="1"/>
  <c r="J749" i="15"/>
  <c r="L749" i="15" s="1"/>
  <c r="J748" i="15"/>
  <c r="L748" i="15" s="1"/>
  <c r="J750" i="15"/>
  <c r="L750" i="15" s="1"/>
  <c r="J703" i="15"/>
  <c r="L703" i="15" s="1"/>
  <c r="J702" i="15"/>
  <c r="L702" i="15" s="1"/>
  <c r="J724" i="15"/>
  <c r="L724" i="15" s="1"/>
  <c r="J729" i="15"/>
  <c r="L729" i="15" s="1"/>
  <c r="J728" i="15"/>
  <c r="L728" i="15" s="1"/>
  <c r="J727" i="15"/>
  <c r="L727" i="15" s="1"/>
  <c r="J700" i="15"/>
  <c r="L700" i="15" s="1"/>
  <c r="J697" i="15"/>
  <c r="L697" i="15" s="1"/>
  <c r="J695" i="15"/>
  <c r="L695" i="15" s="1"/>
  <c r="L683" i="15"/>
  <c r="J682" i="15"/>
  <c r="L682" i="15" s="1"/>
  <c r="L755" i="15"/>
  <c r="L851" i="15"/>
  <c r="L827" i="15"/>
  <c r="L795" i="15"/>
  <c r="L731" i="15"/>
  <c r="J690" i="15"/>
  <c r="L690" i="15" s="1"/>
  <c r="J688" i="15"/>
  <c r="L688" i="15" s="1"/>
  <c r="L809" i="15"/>
  <c r="L835" i="15"/>
  <c r="L771" i="15"/>
  <c r="L866" i="15"/>
  <c r="L858" i="15"/>
  <c r="L762" i="15"/>
  <c r="L754" i="15"/>
  <c r="L714" i="15"/>
  <c r="L706" i="15"/>
  <c r="L689" i="15"/>
  <c r="L847" i="15"/>
  <c r="L839" i="15"/>
  <c r="L823" i="15"/>
  <c r="L751" i="15"/>
  <c r="L735" i="15"/>
  <c r="L790" i="15"/>
  <c r="L758" i="15"/>
  <c r="L734" i="15"/>
  <c r="L710" i="15"/>
  <c r="L853" i="15"/>
  <c r="L821" i="15"/>
  <c r="L757" i="15"/>
  <c r="L717" i="15"/>
  <c r="L701" i="15"/>
  <c r="L844" i="15"/>
  <c r="L804" i="15"/>
  <c r="L756" i="15"/>
  <c r="L740" i="15"/>
  <c r="L732" i="15"/>
  <c r="J760" i="15"/>
  <c r="L760" i="15" s="1"/>
  <c r="J503" i="15"/>
  <c r="J421" i="15"/>
  <c r="J537" i="15"/>
  <c r="J593" i="15"/>
  <c r="J625" i="15"/>
  <c r="J657" i="15"/>
  <c r="J473" i="15"/>
  <c r="J524" i="15"/>
  <c r="J485" i="15"/>
  <c r="J644" i="15"/>
  <c r="J378" i="15"/>
  <c r="L378" i="15" s="1"/>
  <c r="J376" i="15"/>
  <c r="L376" i="15" s="1"/>
  <c r="J379" i="15"/>
  <c r="L379" i="15" s="1"/>
  <c r="J381" i="15"/>
  <c r="L381" i="15" s="1"/>
  <c r="J377" i="15"/>
  <c r="L377" i="15" s="1"/>
  <c r="J380" i="15"/>
  <c r="L380" i="15" s="1"/>
  <c r="H58" i="15"/>
  <c r="H59" i="15"/>
  <c r="H60" i="15"/>
  <c r="H61" i="15"/>
  <c r="H62" i="15"/>
  <c r="H63" i="15"/>
  <c r="H64" i="15"/>
  <c r="H65" i="15"/>
  <c r="H66" i="15"/>
  <c r="H67" i="15"/>
  <c r="H68" i="15"/>
  <c r="H69" i="15"/>
  <c r="H53" i="15"/>
  <c r="H54" i="15"/>
  <c r="H55" i="15"/>
  <c r="H56" i="15"/>
  <c r="H57" i="15"/>
  <c r="H52" i="15"/>
  <c r="G52" i="15"/>
  <c r="M52" i="15" s="1"/>
  <c r="N52" i="15" s="1"/>
  <c r="G53" i="15"/>
  <c r="M53" i="15" s="1"/>
  <c r="N53" i="15" s="1"/>
  <c r="G54" i="15"/>
  <c r="M54" i="15" s="1"/>
  <c r="N54" i="15" s="1"/>
  <c r="G55" i="15"/>
  <c r="G56" i="15"/>
  <c r="M56" i="15" s="1"/>
  <c r="N56" i="15" s="1"/>
  <c r="G57" i="15"/>
  <c r="G58" i="15"/>
  <c r="M58" i="15" s="1"/>
  <c r="N58" i="15" s="1"/>
  <c r="G59" i="15"/>
  <c r="M59" i="15" s="1"/>
  <c r="N59" i="15" s="1"/>
  <c r="G60" i="15"/>
  <c r="M60" i="15" s="1"/>
  <c r="N60" i="15" s="1"/>
  <c r="G61" i="15"/>
  <c r="M61" i="15" s="1"/>
  <c r="N61" i="15" s="1"/>
  <c r="G62" i="15"/>
  <c r="M62" i="15" s="1"/>
  <c r="N62" i="15" s="1"/>
  <c r="G63" i="15"/>
  <c r="M63" i="15" s="1"/>
  <c r="N63" i="15" s="1"/>
  <c r="G64" i="15"/>
  <c r="M64" i="15" s="1"/>
  <c r="N64" i="15" s="1"/>
  <c r="G65" i="15"/>
  <c r="M65" i="15" s="1"/>
  <c r="N65" i="15" s="1"/>
  <c r="G66" i="15"/>
  <c r="M66" i="15" s="1"/>
  <c r="N66" i="15" s="1"/>
  <c r="G67" i="15"/>
  <c r="M67" i="15" s="1"/>
  <c r="N67" i="15" s="1"/>
  <c r="G68" i="15"/>
  <c r="G69" i="15"/>
  <c r="M69" i="15" s="1"/>
  <c r="N69" i="15" s="1"/>
  <c r="G70" i="15"/>
  <c r="M70" i="15" s="1"/>
  <c r="N70" i="15" s="1"/>
  <c r="H70" i="15"/>
  <c r="G71" i="15"/>
  <c r="M71" i="15" s="1"/>
  <c r="N71" i="15" s="1"/>
  <c r="H71" i="15"/>
  <c r="G72" i="15"/>
  <c r="M72" i="15" s="1"/>
  <c r="N72" i="15" s="1"/>
  <c r="H72" i="15"/>
  <c r="G73" i="15"/>
  <c r="H73" i="15"/>
  <c r="G74" i="15"/>
  <c r="M74" i="15" s="1"/>
  <c r="N74" i="15" s="1"/>
  <c r="H74" i="15"/>
  <c r="G75" i="15"/>
  <c r="M75" i="15" s="1"/>
  <c r="N75" i="15" s="1"/>
  <c r="H75" i="15"/>
  <c r="G76" i="15"/>
  <c r="M76" i="15" s="1"/>
  <c r="N76" i="15" s="1"/>
  <c r="H76" i="15"/>
  <c r="G77" i="15"/>
  <c r="H77" i="15"/>
  <c r="G78" i="15"/>
  <c r="M78" i="15" s="1"/>
  <c r="N78" i="15" s="1"/>
  <c r="H78" i="15"/>
  <c r="G79" i="15"/>
  <c r="M79" i="15" s="1"/>
  <c r="N79" i="15" s="1"/>
  <c r="H79" i="15"/>
  <c r="G80" i="15"/>
  <c r="M80" i="15" s="1"/>
  <c r="N80" i="15" s="1"/>
  <c r="H80" i="15"/>
  <c r="G81" i="15"/>
  <c r="H81" i="15"/>
  <c r="G82" i="15"/>
  <c r="M82" i="15" s="1"/>
  <c r="N82" i="15" s="1"/>
  <c r="H82" i="15"/>
  <c r="G83" i="15"/>
  <c r="M83" i="15" s="1"/>
  <c r="N83" i="15" s="1"/>
  <c r="H83" i="15"/>
  <c r="G84" i="15"/>
  <c r="M84" i="15" s="1"/>
  <c r="N84" i="15" s="1"/>
  <c r="H84" i="15"/>
  <c r="G85" i="15"/>
  <c r="H85" i="15"/>
  <c r="G86" i="15"/>
  <c r="M86" i="15" s="1"/>
  <c r="N86" i="15" s="1"/>
  <c r="H86" i="15"/>
  <c r="G87" i="15"/>
  <c r="M87" i="15" s="1"/>
  <c r="N87" i="15" s="1"/>
  <c r="H87" i="15"/>
  <c r="AO23" i="8"/>
  <c r="AO22" i="8"/>
  <c r="E5" i="15"/>
  <c r="E6" i="15"/>
  <c r="E7" i="15"/>
  <c r="E8" i="15"/>
  <c r="E9" i="15"/>
  <c r="E10" i="15"/>
  <c r="E11" i="15"/>
  <c r="E12" i="15"/>
  <c r="E13" i="15"/>
  <c r="E14" i="15"/>
  <c r="E15" i="15"/>
  <c r="E4" i="15"/>
  <c r="AP27" i="8"/>
  <c r="AQ27" i="8"/>
  <c r="AR27" i="8"/>
  <c r="AS27" i="8"/>
  <c r="AT27" i="8"/>
  <c r="AP23" i="8"/>
  <c r="AQ23" i="8"/>
  <c r="AR23" i="8"/>
  <c r="AS23" i="8"/>
  <c r="AT23" i="8"/>
  <c r="AU23" i="8"/>
  <c r="AU27" i="8"/>
  <c r="AP28" i="8"/>
  <c r="AQ28" i="8"/>
  <c r="AR28" i="8"/>
  <c r="AS28" i="8"/>
  <c r="AT28" i="8"/>
  <c r="AU28" i="8"/>
  <c r="AP29" i="8"/>
  <c r="AQ29" i="8"/>
  <c r="AR29" i="8"/>
  <c r="AS29" i="8"/>
  <c r="AT29" i="8"/>
  <c r="AU29" i="8"/>
  <c r="AQ30" i="8"/>
  <c r="AR30" i="8"/>
  <c r="AS30" i="8"/>
  <c r="AT30" i="8"/>
  <c r="AU30" i="8"/>
  <c r="AP31" i="8"/>
  <c r="AQ31" i="8"/>
  <c r="AR31" i="8"/>
  <c r="AS31" i="8"/>
  <c r="AT31" i="8"/>
  <c r="AU31" i="8"/>
  <c r="AP32" i="8"/>
  <c r="AQ32" i="8"/>
  <c r="AR32" i="8"/>
  <c r="AS32" i="8"/>
  <c r="AT32" i="8"/>
  <c r="AU32" i="8"/>
  <c r="AP36" i="8"/>
  <c r="AQ36" i="8"/>
  <c r="AR36" i="8"/>
  <c r="AS36" i="8"/>
  <c r="AT36" i="8"/>
  <c r="AU36" i="8"/>
  <c r="AP37" i="8"/>
  <c r="AQ37" i="8"/>
  <c r="AR37" i="8"/>
  <c r="AS37" i="8"/>
  <c r="AT37" i="8"/>
  <c r="AU37" i="8"/>
  <c r="AP38" i="8"/>
  <c r="AQ38" i="8"/>
  <c r="AR38" i="8"/>
  <c r="AS38" i="8"/>
  <c r="AT38" i="8"/>
  <c r="AU38" i="8"/>
  <c r="AP39" i="8"/>
  <c r="AQ39" i="8"/>
  <c r="AR39" i="8"/>
  <c r="AS39" i="8"/>
  <c r="AT39" i="8"/>
  <c r="AU39" i="8"/>
  <c r="AP40" i="8"/>
  <c r="AQ40" i="8"/>
  <c r="AR40" i="8"/>
  <c r="AS40" i="8"/>
  <c r="AT40" i="8"/>
  <c r="AU40" i="8"/>
  <c r="AP41" i="8"/>
  <c r="AQ41" i="8"/>
  <c r="AR41" i="8"/>
  <c r="AS41" i="8"/>
  <c r="AT41" i="8"/>
  <c r="AU41" i="8"/>
  <c r="AP45" i="8"/>
  <c r="AQ45" i="8"/>
  <c r="AR45" i="8"/>
  <c r="AS45" i="8"/>
  <c r="AT45" i="8"/>
  <c r="AU45" i="8"/>
  <c r="AP46" i="8"/>
  <c r="AQ46" i="8"/>
  <c r="AR46" i="8"/>
  <c r="AS46" i="8"/>
  <c r="AT46" i="8"/>
  <c r="AU46" i="8"/>
  <c r="AP47" i="8"/>
  <c r="AQ47" i="8"/>
  <c r="AR47" i="8"/>
  <c r="AS47" i="8"/>
  <c r="AT47" i="8"/>
  <c r="AU47" i="8"/>
  <c r="AP48" i="8"/>
  <c r="AQ48" i="8"/>
  <c r="AR48" i="8"/>
  <c r="AS48" i="8"/>
  <c r="AT48" i="8"/>
  <c r="AU48" i="8"/>
  <c r="AP49" i="8"/>
  <c r="AQ49" i="8"/>
  <c r="AR49" i="8"/>
  <c r="AS49" i="8"/>
  <c r="AT49" i="8"/>
  <c r="AU49" i="8"/>
  <c r="AP50" i="8"/>
  <c r="AQ50" i="8"/>
  <c r="AR50" i="8"/>
  <c r="AS50" i="8"/>
  <c r="AT50" i="8"/>
  <c r="AU50" i="8"/>
  <c r="AP54" i="8"/>
  <c r="AQ54" i="8"/>
  <c r="AR54" i="8"/>
  <c r="AS54" i="8"/>
  <c r="AT54" i="8"/>
  <c r="AU54" i="8"/>
  <c r="AP55" i="8"/>
  <c r="AQ55" i="8"/>
  <c r="AR55" i="8"/>
  <c r="AS55" i="8"/>
  <c r="AT55" i="8"/>
  <c r="AU55" i="8"/>
  <c r="AP56" i="8"/>
  <c r="AQ56" i="8"/>
  <c r="AR56" i="8"/>
  <c r="AS56" i="8"/>
  <c r="AT56" i="8"/>
  <c r="AU56" i="8"/>
  <c r="AP57" i="8"/>
  <c r="AQ57" i="8"/>
  <c r="AR57" i="8"/>
  <c r="AS57" i="8"/>
  <c r="AT57" i="8"/>
  <c r="AU57" i="8"/>
  <c r="AP58" i="8"/>
  <c r="AQ58" i="8"/>
  <c r="AR58" i="8"/>
  <c r="AS58" i="8"/>
  <c r="AT58" i="8"/>
  <c r="AU58" i="8"/>
  <c r="AP59" i="8"/>
  <c r="AQ59" i="8"/>
  <c r="AR59" i="8"/>
  <c r="AS59" i="8"/>
  <c r="AT59" i="8"/>
  <c r="AU59" i="8"/>
  <c r="AP63" i="8"/>
  <c r="AQ63" i="8"/>
  <c r="AR63" i="8"/>
  <c r="AS63" i="8"/>
  <c r="AT63" i="8"/>
  <c r="AU63" i="8"/>
  <c r="AP64" i="8"/>
  <c r="AQ64" i="8"/>
  <c r="AR64" i="8"/>
  <c r="AS64" i="8"/>
  <c r="AT64" i="8"/>
  <c r="AU64" i="8"/>
  <c r="AP65" i="8"/>
  <c r="AQ65" i="8"/>
  <c r="AR65" i="8"/>
  <c r="AS65" i="8"/>
  <c r="AT65" i="8"/>
  <c r="AU65" i="8"/>
  <c r="AP66" i="8"/>
  <c r="AQ66" i="8"/>
  <c r="AR66" i="8"/>
  <c r="AS66" i="8"/>
  <c r="AT66" i="8"/>
  <c r="AU66" i="8"/>
  <c r="AP67" i="8"/>
  <c r="AQ67" i="8"/>
  <c r="AR67" i="8"/>
  <c r="AS67" i="8"/>
  <c r="AT67" i="8"/>
  <c r="AU67" i="8"/>
  <c r="AP68" i="8"/>
  <c r="AQ68" i="8"/>
  <c r="AR68" i="8"/>
  <c r="AS68" i="8"/>
  <c r="AT68" i="8"/>
  <c r="AU68" i="8"/>
  <c r="AP72" i="8"/>
  <c r="AQ72" i="8"/>
  <c r="AR72" i="8"/>
  <c r="AS72" i="8"/>
  <c r="AT72" i="8"/>
  <c r="AU72" i="8"/>
  <c r="AP73" i="8"/>
  <c r="AQ73" i="8"/>
  <c r="AR73" i="8"/>
  <c r="AS73" i="8"/>
  <c r="AT73" i="8"/>
  <c r="AU73" i="8"/>
  <c r="AP74" i="8"/>
  <c r="AQ74" i="8"/>
  <c r="AR74" i="8"/>
  <c r="AS74" i="8"/>
  <c r="AT74" i="8"/>
  <c r="AU74" i="8"/>
  <c r="AP75" i="8"/>
  <c r="AQ75" i="8"/>
  <c r="AR75" i="8"/>
  <c r="AS75" i="8"/>
  <c r="AT75" i="8"/>
  <c r="AU75" i="8"/>
  <c r="AP76" i="8"/>
  <c r="AQ76" i="8"/>
  <c r="AR76" i="8"/>
  <c r="AS76" i="8"/>
  <c r="AT76" i="8"/>
  <c r="AU76" i="8"/>
  <c r="AP77" i="8"/>
  <c r="AQ77" i="8"/>
  <c r="AR77" i="8"/>
  <c r="AS77" i="8"/>
  <c r="AT77" i="8"/>
  <c r="AU77" i="8"/>
  <c r="AP81" i="8"/>
  <c r="AQ81" i="8"/>
  <c r="AR81" i="8"/>
  <c r="AS81" i="8"/>
  <c r="AT81" i="8"/>
  <c r="AU81" i="8"/>
  <c r="AP82" i="8"/>
  <c r="AQ82" i="8"/>
  <c r="AR82" i="8"/>
  <c r="AS82" i="8"/>
  <c r="AT82" i="8"/>
  <c r="AU82" i="8"/>
  <c r="AP83" i="8"/>
  <c r="AQ83" i="8"/>
  <c r="AR83" i="8"/>
  <c r="AS83" i="8"/>
  <c r="AT83" i="8"/>
  <c r="AU83" i="8"/>
  <c r="AP84" i="8"/>
  <c r="AQ84" i="8"/>
  <c r="AR84" i="8"/>
  <c r="AS84" i="8"/>
  <c r="AT84" i="8"/>
  <c r="AU84" i="8"/>
  <c r="AP85" i="8"/>
  <c r="AQ85" i="8"/>
  <c r="AR85" i="8"/>
  <c r="AS85" i="8"/>
  <c r="AT85" i="8"/>
  <c r="AU85" i="8"/>
  <c r="AP86" i="8"/>
  <c r="AQ86" i="8"/>
  <c r="AR86" i="8"/>
  <c r="AS86" i="8"/>
  <c r="AT86" i="8"/>
  <c r="AU86" i="8"/>
  <c r="AP90" i="8"/>
  <c r="AQ90" i="8"/>
  <c r="AR90" i="8"/>
  <c r="AS90" i="8"/>
  <c r="AT90" i="8"/>
  <c r="AU90" i="8"/>
  <c r="AP91" i="8"/>
  <c r="AQ91" i="8"/>
  <c r="AR91" i="8"/>
  <c r="AS91" i="8"/>
  <c r="AT91" i="8"/>
  <c r="AU91" i="8"/>
  <c r="AP92" i="8"/>
  <c r="AQ92" i="8"/>
  <c r="AR92" i="8"/>
  <c r="AS92" i="8"/>
  <c r="AT92" i="8"/>
  <c r="AU92" i="8"/>
  <c r="AP93" i="8"/>
  <c r="AQ93" i="8"/>
  <c r="AR93" i="8"/>
  <c r="AS93" i="8"/>
  <c r="AT93" i="8"/>
  <c r="AU93" i="8"/>
  <c r="AP94" i="8"/>
  <c r="AQ94" i="8"/>
  <c r="AR94" i="8"/>
  <c r="AS94" i="8"/>
  <c r="AT94" i="8"/>
  <c r="AU94" i="8"/>
  <c r="AP95" i="8"/>
  <c r="AQ95" i="8"/>
  <c r="AR95" i="8"/>
  <c r="AS95" i="8"/>
  <c r="AT95" i="8"/>
  <c r="AU95" i="8"/>
  <c r="AP99" i="8"/>
  <c r="AQ99" i="8"/>
  <c r="AR99" i="8"/>
  <c r="AS99" i="8"/>
  <c r="AT99" i="8"/>
  <c r="AU99" i="8"/>
  <c r="AP100" i="8"/>
  <c r="AQ100" i="8"/>
  <c r="AR100" i="8"/>
  <c r="AS100" i="8"/>
  <c r="AT100" i="8"/>
  <c r="AU100" i="8"/>
  <c r="AP101" i="8"/>
  <c r="AQ101" i="8"/>
  <c r="AR101" i="8"/>
  <c r="AS101" i="8"/>
  <c r="AT101" i="8"/>
  <c r="AU101" i="8"/>
  <c r="AP102" i="8"/>
  <c r="AQ102" i="8"/>
  <c r="AR102" i="8"/>
  <c r="AS102" i="8"/>
  <c r="AT102" i="8"/>
  <c r="AU102" i="8"/>
  <c r="AP103" i="8"/>
  <c r="AQ103" i="8"/>
  <c r="AR103" i="8"/>
  <c r="AS103" i="8"/>
  <c r="AT103" i="8"/>
  <c r="AU103" i="8"/>
  <c r="AP104" i="8"/>
  <c r="AQ104" i="8"/>
  <c r="AR104" i="8"/>
  <c r="AS104" i="8"/>
  <c r="AT104" i="8"/>
  <c r="AU104" i="8"/>
  <c r="AP108" i="8"/>
  <c r="AQ108" i="8"/>
  <c r="AR108" i="8"/>
  <c r="AS108" i="8"/>
  <c r="AT108" i="8"/>
  <c r="AU108" i="8"/>
  <c r="AP109" i="8"/>
  <c r="AQ109" i="8"/>
  <c r="AR109" i="8"/>
  <c r="AS109" i="8"/>
  <c r="AT109" i="8"/>
  <c r="AU109" i="8"/>
  <c r="AP110" i="8"/>
  <c r="AQ110" i="8"/>
  <c r="AR110" i="8"/>
  <c r="AS110" i="8"/>
  <c r="AT110" i="8"/>
  <c r="AU110" i="8"/>
  <c r="AP111" i="8"/>
  <c r="AQ111" i="8"/>
  <c r="AR111" i="8"/>
  <c r="AS111" i="8"/>
  <c r="AT111" i="8"/>
  <c r="AU111" i="8"/>
  <c r="AP112" i="8"/>
  <c r="AQ112" i="8"/>
  <c r="AR112" i="8"/>
  <c r="AS112" i="8"/>
  <c r="AT112" i="8"/>
  <c r="AU112" i="8"/>
  <c r="AP113" i="8"/>
  <c r="AQ113" i="8"/>
  <c r="AR113" i="8"/>
  <c r="AS113" i="8"/>
  <c r="AT113" i="8"/>
  <c r="AU113" i="8"/>
  <c r="AU22" i="8"/>
  <c r="AT22" i="8"/>
  <c r="AR22" i="8"/>
  <c r="AQ22" i="8"/>
  <c r="AP22" i="8"/>
  <c r="D21" i="14"/>
  <c r="G46" i="15"/>
  <c r="H46" i="15"/>
  <c r="G47" i="15"/>
  <c r="M47" i="15" s="1"/>
  <c r="N47" i="15" s="1"/>
  <c r="H47" i="15"/>
  <c r="G48" i="15"/>
  <c r="H48" i="15"/>
  <c r="G49" i="15"/>
  <c r="H49" i="15"/>
  <c r="G50" i="15"/>
  <c r="H50" i="15"/>
  <c r="G51" i="15"/>
  <c r="M51" i="15" s="1"/>
  <c r="N51" i="15" s="1"/>
  <c r="H51" i="15"/>
  <c r="G40" i="15"/>
  <c r="H40" i="15"/>
  <c r="G41" i="15"/>
  <c r="H41" i="15"/>
  <c r="G42" i="15"/>
  <c r="H42" i="15"/>
  <c r="G43" i="15"/>
  <c r="M43" i="15" s="1"/>
  <c r="N43" i="15" s="1"/>
  <c r="H43" i="15"/>
  <c r="G44" i="15"/>
  <c r="H44" i="15"/>
  <c r="G45" i="15"/>
  <c r="H45" i="15"/>
  <c r="G35" i="15"/>
  <c r="H35" i="15"/>
  <c r="G36" i="15"/>
  <c r="M36" i="15" s="1"/>
  <c r="N36" i="15" s="1"/>
  <c r="H36" i="15"/>
  <c r="G37" i="15"/>
  <c r="H37" i="15"/>
  <c r="G38" i="15"/>
  <c r="H38" i="15"/>
  <c r="G39" i="15"/>
  <c r="H39" i="15"/>
  <c r="H34" i="15"/>
  <c r="M34" i="15" s="1"/>
  <c r="N34" i="15" s="1"/>
  <c r="G34" i="15"/>
  <c r="G29" i="15"/>
  <c r="H29" i="15"/>
  <c r="G30" i="15"/>
  <c r="H30" i="15"/>
  <c r="G31" i="15"/>
  <c r="H31" i="15"/>
  <c r="G32" i="15"/>
  <c r="M32" i="15" s="1"/>
  <c r="N32" i="15" s="1"/>
  <c r="H32" i="15"/>
  <c r="G33" i="15"/>
  <c r="H33" i="15"/>
  <c r="H28" i="15"/>
  <c r="G28" i="15"/>
  <c r="M28" i="15" s="1"/>
  <c r="N28" i="15" s="1"/>
  <c r="G23" i="15"/>
  <c r="H23" i="15"/>
  <c r="G24" i="15"/>
  <c r="M24" i="15" s="1"/>
  <c r="N24" i="15" s="1"/>
  <c r="H24" i="15"/>
  <c r="G25" i="15"/>
  <c r="H25" i="15"/>
  <c r="G26" i="15"/>
  <c r="H26" i="15"/>
  <c r="G27" i="15"/>
  <c r="H27" i="15"/>
  <c r="H22" i="15"/>
  <c r="G22" i="15"/>
  <c r="G17" i="15"/>
  <c r="H17" i="15"/>
  <c r="G18" i="15"/>
  <c r="H18" i="15"/>
  <c r="G19" i="15"/>
  <c r="H19" i="15"/>
  <c r="G20" i="15"/>
  <c r="M20" i="15" s="1"/>
  <c r="N20" i="15" s="1"/>
  <c r="H20" i="15"/>
  <c r="G21" i="15"/>
  <c r="H21" i="15"/>
  <c r="H16" i="15"/>
  <c r="G16" i="15"/>
  <c r="M16" i="15" s="1"/>
  <c r="N16" i="15" s="1"/>
  <c r="H11" i="15"/>
  <c r="H12" i="15"/>
  <c r="H13" i="15"/>
  <c r="H14" i="15"/>
  <c r="H15" i="15"/>
  <c r="H10" i="15"/>
  <c r="G11" i="15"/>
  <c r="M11" i="15" s="1"/>
  <c r="N11" i="15" s="1"/>
  <c r="G12" i="15"/>
  <c r="M12" i="15" s="1"/>
  <c r="N12" i="15" s="1"/>
  <c r="G13" i="15"/>
  <c r="G14" i="15"/>
  <c r="G15" i="15"/>
  <c r="M15" i="15" s="1"/>
  <c r="N15" i="15" s="1"/>
  <c r="G10" i="15"/>
  <c r="G5" i="15"/>
  <c r="G6" i="15"/>
  <c r="G7" i="15"/>
  <c r="G8" i="15"/>
  <c r="G9" i="15"/>
  <c r="G4" i="15"/>
  <c r="H5" i="15"/>
  <c r="M5" i="15" s="1"/>
  <c r="N5" i="15" s="1"/>
  <c r="H6" i="15"/>
  <c r="H7" i="15"/>
  <c r="M7" i="15" s="1"/>
  <c r="N7" i="15" s="1"/>
  <c r="H8" i="15"/>
  <c r="M8" i="15" s="1"/>
  <c r="N8" i="15" s="1"/>
  <c r="H9" i="15"/>
  <c r="M9" i="15" s="1"/>
  <c r="N9" i="15" s="1"/>
  <c r="H4" i="15"/>
  <c r="M4" i="15" s="1"/>
  <c r="N4" i="15" s="1"/>
  <c r="D106" i="8"/>
  <c r="D97" i="8"/>
  <c r="D88" i="8"/>
  <c r="D79" i="8"/>
  <c r="D70" i="8"/>
  <c r="D61" i="8"/>
  <c r="D52" i="8"/>
  <c r="D43" i="8"/>
  <c r="D34" i="8"/>
  <c r="D25" i="8"/>
  <c r="M21" i="15" l="1"/>
  <c r="N21" i="15" s="1"/>
  <c r="M17" i="15"/>
  <c r="N17" i="15" s="1"/>
  <c r="M25" i="15"/>
  <c r="N25" i="15" s="1"/>
  <c r="M33" i="15"/>
  <c r="N33" i="15" s="1"/>
  <c r="M29" i="15"/>
  <c r="N29" i="15" s="1"/>
  <c r="M37" i="15"/>
  <c r="N37" i="15" s="1"/>
  <c r="M44" i="15"/>
  <c r="N44" i="15" s="1"/>
  <c r="M40" i="15"/>
  <c r="N40" i="15" s="1"/>
  <c r="M48" i="15"/>
  <c r="N48" i="15" s="1"/>
  <c r="M55" i="15"/>
  <c r="N55" i="15" s="1"/>
  <c r="M6" i="15"/>
  <c r="N6" i="15" s="1"/>
  <c r="M10" i="15"/>
  <c r="N10" i="15" s="1"/>
  <c r="M22" i="15"/>
  <c r="N22" i="15" s="1"/>
  <c r="M14" i="15"/>
  <c r="N14" i="15" s="1"/>
  <c r="M85" i="15"/>
  <c r="N85" i="15" s="1"/>
  <c r="M81" i="15"/>
  <c r="N81" i="15" s="1"/>
  <c r="M77" i="15"/>
  <c r="N77" i="15" s="1"/>
  <c r="M73" i="15"/>
  <c r="N73" i="15" s="1"/>
  <c r="M68" i="15"/>
  <c r="N68" i="15" s="1"/>
  <c r="M13" i="15"/>
  <c r="N13" i="15" s="1"/>
  <c r="M19" i="15"/>
  <c r="N19" i="15" s="1"/>
  <c r="M27" i="15"/>
  <c r="N27" i="15" s="1"/>
  <c r="M23" i="15"/>
  <c r="N23" i="15" s="1"/>
  <c r="M31" i="15"/>
  <c r="N31" i="15" s="1"/>
  <c r="M39" i="15"/>
  <c r="N39" i="15" s="1"/>
  <c r="M35" i="15"/>
  <c r="N35" i="15" s="1"/>
  <c r="M42" i="15"/>
  <c r="N42" i="15" s="1"/>
  <c r="M50" i="15"/>
  <c r="N50" i="15" s="1"/>
  <c r="M46" i="15"/>
  <c r="N46" i="15" s="1"/>
  <c r="M18" i="15"/>
  <c r="N18" i="15" s="1"/>
  <c r="M26" i="15"/>
  <c r="N26" i="15" s="1"/>
  <c r="M30" i="15"/>
  <c r="N30" i="15" s="1"/>
  <c r="M38" i="15"/>
  <c r="N38" i="15" s="1"/>
  <c r="M45" i="15"/>
  <c r="N45" i="15" s="1"/>
  <c r="M41" i="15"/>
  <c r="N41" i="15" s="1"/>
  <c r="M49" i="15"/>
  <c r="N49" i="15" s="1"/>
  <c r="M57" i="15"/>
  <c r="N57" i="15" s="1"/>
  <c r="O839" i="15"/>
  <c r="O833" i="15"/>
  <c r="O774" i="15"/>
  <c r="O764" i="15"/>
  <c r="O847" i="15"/>
  <c r="O857" i="15"/>
  <c r="O838" i="15"/>
  <c r="O744" i="15"/>
  <c r="O812" i="15"/>
  <c r="O740" i="15"/>
  <c r="O762" i="15"/>
  <c r="O787" i="15"/>
  <c r="O757" i="15"/>
  <c r="O760" i="15"/>
  <c r="O770" i="15"/>
  <c r="O819" i="15"/>
  <c r="O765" i="15"/>
  <c r="O832" i="15"/>
  <c r="O842" i="15"/>
  <c r="O861" i="15"/>
  <c r="O840" i="15"/>
  <c r="O850" i="15"/>
  <c r="O869" i="15"/>
  <c r="O821" i="15"/>
  <c r="O828" i="15"/>
  <c r="O854" i="15"/>
  <c r="O848" i="15"/>
  <c r="O843" i="15"/>
  <c r="O803" i="15"/>
  <c r="O726" i="15"/>
  <c r="O752" i="15"/>
  <c r="O775" i="15"/>
  <c r="O741" i="15"/>
  <c r="O827" i="15"/>
  <c r="O708" i="15"/>
  <c r="O772" i="15"/>
  <c r="O853" i="15"/>
  <c r="O785" i="15"/>
  <c r="O783" i="15"/>
  <c r="O761" i="15"/>
  <c r="O716" i="15"/>
  <c r="O728" i="15"/>
  <c r="AO30" i="8"/>
  <c r="E48" i="15"/>
  <c r="J48" i="15" s="1"/>
  <c r="AO31" i="8"/>
  <c r="AO32" i="8"/>
  <c r="AO104" i="8"/>
  <c r="AO103" i="8"/>
  <c r="AO102" i="8"/>
  <c r="O701" i="15"/>
  <c r="O725" i="15"/>
  <c r="O753" i="15"/>
  <c r="O820" i="15"/>
  <c r="O773" i="15"/>
  <c r="O709" i="15"/>
  <c r="O791" i="15"/>
  <c r="O855" i="15"/>
  <c r="O768" i="15"/>
  <c r="O856" i="15"/>
  <c r="O769" i="15"/>
  <c r="O865" i="15"/>
  <c r="O778" i="15"/>
  <c r="O858" i="15"/>
  <c r="O798" i="15"/>
  <c r="O735" i="15"/>
  <c r="O851" i="15"/>
  <c r="O745" i="15"/>
  <c r="O700" i="15"/>
  <c r="O780" i="15"/>
  <c r="O844" i="15"/>
  <c r="O806" i="15"/>
  <c r="O870" i="15"/>
  <c r="O789" i="15"/>
  <c r="O786" i="15"/>
  <c r="O859" i="15"/>
  <c r="O792" i="15"/>
  <c r="O835" i="15"/>
  <c r="AO95" i="8"/>
  <c r="AO94" i="8"/>
  <c r="AO93" i="8"/>
  <c r="AO112" i="8"/>
  <c r="AO113" i="8"/>
  <c r="AO111" i="8"/>
  <c r="O704" i="15"/>
  <c r="O705" i="15"/>
  <c r="O836" i="15"/>
  <c r="O797" i="15"/>
  <c r="O717" i="15"/>
  <c r="O799" i="15"/>
  <c r="O863" i="15"/>
  <c r="O784" i="15"/>
  <c r="O864" i="15"/>
  <c r="O777" i="15"/>
  <c r="O873" i="15"/>
  <c r="O794" i="15"/>
  <c r="O866" i="15"/>
  <c r="O862" i="15"/>
  <c r="O811" i="15"/>
  <c r="O750" i="15"/>
  <c r="O809" i="15"/>
  <c r="O781" i="15"/>
  <c r="O788" i="15"/>
  <c r="O852" i="15"/>
  <c r="O814" i="15"/>
  <c r="O849" i="15"/>
  <c r="O727" i="15"/>
  <c r="O818" i="15"/>
  <c r="O763" i="15"/>
  <c r="AO84" i="8"/>
  <c r="AO86" i="8"/>
  <c r="AO85" i="8"/>
  <c r="E54" i="15"/>
  <c r="AO39" i="8"/>
  <c r="AO41" i="8"/>
  <c r="AO40" i="8"/>
  <c r="O714" i="15"/>
  <c r="O707" i="15"/>
  <c r="O805" i="15"/>
  <c r="O731" i="15"/>
  <c r="O807" i="15"/>
  <c r="O871" i="15"/>
  <c r="O800" i="15"/>
  <c r="O872" i="15"/>
  <c r="O793" i="15"/>
  <c r="O712" i="15"/>
  <c r="O802" i="15"/>
  <c r="O758" i="15"/>
  <c r="O721" i="15"/>
  <c r="O738" i="15"/>
  <c r="O748" i="15"/>
  <c r="O749" i="15"/>
  <c r="O796" i="15"/>
  <c r="O860" i="15"/>
  <c r="O822" i="15"/>
  <c r="O751" i="15"/>
  <c r="O841" i="15"/>
  <c r="O702" i="15"/>
  <c r="O729" i="15"/>
  <c r="AO48" i="8"/>
  <c r="AO50" i="8"/>
  <c r="E116" i="15"/>
  <c r="AO49" i="8"/>
  <c r="AO57" i="8"/>
  <c r="AO58" i="8"/>
  <c r="AO59" i="8"/>
  <c r="O703" i="15"/>
  <c r="O722" i="15"/>
  <c r="O715" i="15"/>
  <c r="O813" i="15"/>
  <c r="O739" i="15"/>
  <c r="O815" i="15"/>
  <c r="O710" i="15"/>
  <c r="O808" i="15"/>
  <c r="O711" i="15"/>
  <c r="O801" i="15"/>
  <c r="O720" i="15"/>
  <c r="O810" i="15"/>
  <c r="O790" i="15"/>
  <c r="O771" i="15"/>
  <c r="O782" i="15"/>
  <c r="O742" i="15"/>
  <c r="O837" i="15"/>
  <c r="O804" i="15"/>
  <c r="O868" i="15"/>
  <c r="O766" i="15"/>
  <c r="O830" i="15"/>
  <c r="O743" i="15"/>
  <c r="AO68" i="8"/>
  <c r="AO66" i="8"/>
  <c r="AO67" i="8"/>
  <c r="O746" i="15"/>
  <c r="O736" i="15"/>
  <c r="O723" i="15"/>
  <c r="O829" i="15"/>
  <c r="O759" i="15"/>
  <c r="O823" i="15"/>
  <c r="O718" i="15"/>
  <c r="O816" i="15"/>
  <c r="O719" i="15"/>
  <c r="O817" i="15"/>
  <c r="O734" i="15"/>
  <c r="O826" i="15"/>
  <c r="O713" i="15"/>
  <c r="O867" i="15"/>
  <c r="O846" i="15"/>
  <c r="O706" i="15"/>
  <c r="O776" i="15"/>
  <c r="AO77" i="8"/>
  <c r="AO76" i="8"/>
  <c r="AO75" i="8"/>
  <c r="O747" i="15"/>
  <c r="O756" i="15"/>
  <c r="O737" i="15"/>
  <c r="O845" i="15"/>
  <c r="O767" i="15"/>
  <c r="O831" i="15"/>
  <c r="O732" i="15"/>
  <c r="O824" i="15"/>
  <c r="O733" i="15"/>
  <c r="O825" i="15"/>
  <c r="O754" i="15"/>
  <c r="O834" i="15"/>
  <c r="O795" i="15"/>
  <c r="O730" i="15"/>
  <c r="O755" i="15"/>
  <c r="O779" i="15"/>
  <c r="E393" i="15"/>
  <c r="J393" i="15" s="1"/>
  <c r="E383" i="15"/>
  <c r="J383" i="15" s="1"/>
  <c r="E397" i="15"/>
  <c r="J397" i="15" s="1"/>
  <c r="E405" i="15"/>
  <c r="J405" i="15" s="1"/>
  <c r="E390" i="15"/>
  <c r="J390" i="15" s="1"/>
  <c r="E384" i="15"/>
  <c r="J384" i="15" s="1"/>
  <c r="E398" i="15"/>
  <c r="J398" i="15" s="1"/>
  <c r="E406" i="15"/>
  <c r="J406" i="15" s="1"/>
  <c r="AI24" i="14"/>
  <c r="E388" i="15"/>
  <c r="J388" i="15" s="1"/>
  <c r="E396" i="15"/>
  <c r="J396" i="15" s="1"/>
  <c r="E385" i="15"/>
  <c r="J385" i="15" s="1"/>
  <c r="E399" i="15"/>
  <c r="J399" i="15" s="1"/>
  <c r="E407" i="15"/>
  <c r="J407" i="15" s="1"/>
  <c r="AI25" i="14"/>
  <c r="E404" i="15"/>
  <c r="J404" i="15" s="1"/>
  <c r="E392" i="15"/>
  <c r="J392" i="15" s="1"/>
  <c r="E386" i="15"/>
  <c r="J386" i="15" s="1"/>
  <c r="E400" i="15"/>
  <c r="J400" i="15" s="1"/>
  <c r="E408" i="15"/>
  <c r="J408" i="15" s="1"/>
  <c r="AI23" i="14"/>
  <c r="E382" i="15"/>
  <c r="J382" i="15" s="1"/>
  <c r="E389" i="15"/>
  <c r="J389" i="15" s="1"/>
  <c r="E387" i="15"/>
  <c r="J387" i="15" s="1"/>
  <c r="E401" i="15"/>
  <c r="J401" i="15" s="1"/>
  <c r="E409" i="15"/>
  <c r="J409" i="15" s="1"/>
  <c r="AI27" i="14"/>
  <c r="E394" i="15"/>
  <c r="J394" i="15" s="1"/>
  <c r="E402" i="15"/>
  <c r="J402" i="15" s="1"/>
  <c r="E410" i="15"/>
  <c r="J410" i="15" s="1"/>
  <c r="E391" i="15"/>
  <c r="J391" i="15" s="1"/>
  <c r="E395" i="15"/>
  <c r="J395" i="15" s="1"/>
  <c r="E403" i="15"/>
  <c r="J403" i="15" s="1"/>
  <c r="E411" i="15"/>
  <c r="J411" i="15" s="1"/>
  <c r="O724" i="15"/>
  <c r="O691" i="15"/>
  <c r="O692" i="15"/>
  <c r="O696" i="15"/>
  <c r="O697" i="15"/>
  <c r="O683" i="15"/>
  <c r="O698" i="15"/>
  <c r="O682" i="15"/>
  <c r="O693" i="15"/>
  <c r="O689" i="15"/>
  <c r="O684" i="15"/>
  <c r="O685" i="15"/>
  <c r="O686" i="15"/>
  <c r="O687" i="15"/>
  <c r="O690" i="15"/>
  <c r="O695" i="15"/>
  <c r="O699" i="15"/>
  <c r="O688" i="15"/>
  <c r="O694" i="15"/>
  <c r="O380" i="15"/>
  <c r="O377" i="15"/>
  <c r="O379" i="15"/>
  <c r="O378" i="15"/>
  <c r="O376" i="15"/>
  <c r="O381" i="15"/>
  <c r="AO72" i="8"/>
  <c r="AO91" i="8"/>
  <c r="AO54" i="8"/>
  <c r="AO47" i="8"/>
  <c r="E71" i="15"/>
  <c r="J71" i="15" s="1"/>
  <c r="AO46" i="8"/>
  <c r="AO92" i="8"/>
  <c r="AO27" i="8"/>
  <c r="AO101" i="8"/>
  <c r="E70" i="15"/>
  <c r="J70" i="15" s="1"/>
  <c r="E53" i="15"/>
  <c r="J53" i="15" s="1"/>
  <c r="AO100" i="8"/>
  <c r="E87" i="15"/>
  <c r="J87" i="15" s="1"/>
  <c r="E69" i="15"/>
  <c r="J69" i="15" s="1"/>
  <c r="AO81" i="8"/>
  <c r="AO110" i="8"/>
  <c r="E86" i="15"/>
  <c r="J86" i="15" s="1"/>
  <c r="E63" i="15"/>
  <c r="J63" i="15" s="1"/>
  <c r="AO109" i="8"/>
  <c r="E85" i="15"/>
  <c r="J85" i="15" s="1"/>
  <c r="E62" i="15"/>
  <c r="J62" i="15" s="1"/>
  <c r="AO38" i="8"/>
  <c r="E79" i="15"/>
  <c r="J79" i="15" s="1"/>
  <c r="E61" i="15"/>
  <c r="J61" i="15" s="1"/>
  <c r="AO37" i="8"/>
  <c r="E78" i="15"/>
  <c r="J78" i="15" s="1"/>
  <c r="E77" i="15"/>
  <c r="J77" i="15" s="1"/>
  <c r="E197" i="15"/>
  <c r="J197" i="15" s="1"/>
  <c r="E199" i="15"/>
  <c r="J199" i="15" s="1"/>
  <c r="E209" i="15"/>
  <c r="J209" i="15" s="1"/>
  <c r="E217" i="15"/>
  <c r="J217" i="15" s="1"/>
  <c r="E225" i="15"/>
  <c r="J225" i="15" s="1"/>
  <c r="E220" i="15"/>
  <c r="J220" i="15" s="1"/>
  <c r="E208" i="15"/>
  <c r="J208" i="15" s="1"/>
  <c r="E200" i="15"/>
  <c r="J200" i="15" s="1"/>
  <c r="E202" i="15"/>
  <c r="J202" i="15" s="1"/>
  <c r="E210" i="15"/>
  <c r="J210" i="15" s="1"/>
  <c r="E218" i="15"/>
  <c r="J218" i="15" s="1"/>
  <c r="E226" i="15"/>
  <c r="J226" i="15" s="1"/>
  <c r="E204" i="15"/>
  <c r="J204" i="15" s="1"/>
  <c r="E228" i="15"/>
  <c r="J228" i="15" s="1"/>
  <c r="E198" i="15"/>
  <c r="J198" i="15" s="1"/>
  <c r="E216" i="15"/>
  <c r="J216" i="15" s="1"/>
  <c r="E201" i="15"/>
  <c r="J201" i="15" s="1"/>
  <c r="E203" i="15"/>
  <c r="J203" i="15" s="1"/>
  <c r="E211" i="15"/>
  <c r="J211" i="15" s="1"/>
  <c r="E219" i="15"/>
  <c r="J219" i="15" s="1"/>
  <c r="E227" i="15"/>
  <c r="J227" i="15" s="1"/>
  <c r="E212" i="15"/>
  <c r="J212" i="15" s="1"/>
  <c r="E196" i="15"/>
  <c r="J196" i="15" s="1"/>
  <c r="E205" i="15"/>
  <c r="J205" i="15" s="1"/>
  <c r="E213" i="15"/>
  <c r="J213" i="15" s="1"/>
  <c r="E221" i="15"/>
  <c r="J221" i="15" s="1"/>
  <c r="E229" i="15"/>
  <c r="J229" i="15" s="1"/>
  <c r="E207" i="15"/>
  <c r="J207" i="15" s="1"/>
  <c r="E223" i="15"/>
  <c r="J223" i="15" s="1"/>
  <c r="E231" i="15"/>
  <c r="J231" i="15" s="1"/>
  <c r="E224" i="15"/>
  <c r="J224" i="15" s="1"/>
  <c r="E206" i="15"/>
  <c r="J206" i="15" s="1"/>
  <c r="E214" i="15"/>
  <c r="J214" i="15" s="1"/>
  <c r="E222" i="15"/>
  <c r="J222" i="15" s="1"/>
  <c r="E230" i="15"/>
  <c r="J230" i="15" s="1"/>
  <c r="E215" i="15"/>
  <c r="J215" i="15" s="1"/>
  <c r="E235" i="15"/>
  <c r="J235" i="15" s="1"/>
  <c r="E245" i="15"/>
  <c r="J245" i="15" s="1"/>
  <c r="E253" i="15"/>
  <c r="J253" i="15" s="1"/>
  <c r="E261" i="15"/>
  <c r="J261" i="15" s="1"/>
  <c r="E240" i="15"/>
  <c r="J240" i="15" s="1"/>
  <c r="E256" i="15"/>
  <c r="J256" i="15" s="1"/>
  <c r="E244" i="15"/>
  <c r="J244" i="15" s="1"/>
  <c r="E236" i="15"/>
  <c r="J236" i="15" s="1"/>
  <c r="E238" i="15"/>
  <c r="J238" i="15" s="1"/>
  <c r="E246" i="15"/>
  <c r="J246" i="15" s="1"/>
  <c r="E254" i="15"/>
  <c r="J254" i="15" s="1"/>
  <c r="E262" i="15"/>
  <c r="J262" i="15" s="1"/>
  <c r="E248" i="15"/>
  <c r="J248" i="15" s="1"/>
  <c r="E252" i="15"/>
  <c r="J252" i="15" s="1"/>
  <c r="E237" i="15"/>
  <c r="J237" i="15" s="1"/>
  <c r="E239" i="15"/>
  <c r="J239" i="15" s="1"/>
  <c r="E247" i="15"/>
  <c r="J247" i="15" s="1"/>
  <c r="E255" i="15"/>
  <c r="J255" i="15" s="1"/>
  <c r="E263" i="15"/>
  <c r="J263" i="15" s="1"/>
  <c r="E264" i="15"/>
  <c r="J264" i="15" s="1"/>
  <c r="E234" i="15"/>
  <c r="J234" i="15" s="1"/>
  <c r="E232" i="15"/>
  <c r="J232" i="15" s="1"/>
  <c r="E241" i="15"/>
  <c r="J241" i="15" s="1"/>
  <c r="E249" i="15"/>
  <c r="J249" i="15" s="1"/>
  <c r="E257" i="15"/>
  <c r="J257" i="15" s="1"/>
  <c r="E265" i="15"/>
  <c r="J265" i="15" s="1"/>
  <c r="E233" i="15"/>
  <c r="J233" i="15" s="1"/>
  <c r="E243" i="15"/>
  <c r="J243" i="15" s="1"/>
  <c r="E251" i="15"/>
  <c r="J251" i="15" s="1"/>
  <c r="E267" i="15"/>
  <c r="J267" i="15" s="1"/>
  <c r="E242" i="15"/>
  <c r="J242" i="15" s="1"/>
  <c r="E250" i="15"/>
  <c r="J250" i="15" s="1"/>
  <c r="E258" i="15"/>
  <c r="J258" i="15" s="1"/>
  <c r="E266" i="15"/>
  <c r="J266" i="15" s="1"/>
  <c r="E259" i="15"/>
  <c r="J259" i="15" s="1"/>
  <c r="E260" i="15"/>
  <c r="J260" i="15" s="1"/>
  <c r="E84" i="15"/>
  <c r="J84" i="15" s="1"/>
  <c r="E76" i="15"/>
  <c r="J76" i="15" s="1"/>
  <c r="E68" i="15"/>
  <c r="J68" i="15" s="1"/>
  <c r="E60" i="15"/>
  <c r="J60" i="15" s="1"/>
  <c r="E163" i="15"/>
  <c r="J163" i="15" s="1"/>
  <c r="E173" i="15"/>
  <c r="J173" i="15" s="1"/>
  <c r="E181" i="15"/>
  <c r="J181" i="15" s="1"/>
  <c r="E189" i="15"/>
  <c r="J189" i="15" s="1"/>
  <c r="E192" i="15"/>
  <c r="J192" i="15" s="1"/>
  <c r="E162" i="15"/>
  <c r="J162" i="15" s="1"/>
  <c r="E188" i="15"/>
  <c r="J188" i="15" s="1"/>
  <c r="E164" i="15"/>
  <c r="J164" i="15" s="1"/>
  <c r="E166" i="15"/>
  <c r="J166" i="15" s="1"/>
  <c r="E174" i="15"/>
  <c r="J174" i="15" s="1"/>
  <c r="E182" i="15"/>
  <c r="J182" i="15" s="1"/>
  <c r="E190" i="15"/>
  <c r="J190" i="15" s="1"/>
  <c r="E184" i="15"/>
  <c r="J184" i="15" s="1"/>
  <c r="E160" i="15"/>
  <c r="J160" i="15" s="1"/>
  <c r="E165" i="15"/>
  <c r="J165" i="15" s="1"/>
  <c r="E167" i="15"/>
  <c r="J167" i="15" s="1"/>
  <c r="E175" i="15"/>
  <c r="J175" i="15" s="1"/>
  <c r="E183" i="15"/>
  <c r="J183" i="15" s="1"/>
  <c r="E191" i="15"/>
  <c r="J191" i="15" s="1"/>
  <c r="E168" i="15"/>
  <c r="J168" i="15" s="1"/>
  <c r="E176" i="15"/>
  <c r="J176" i="15" s="1"/>
  <c r="E169" i="15"/>
  <c r="J169" i="15" s="1"/>
  <c r="E177" i="15"/>
  <c r="J177" i="15" s="1"/>
  <c r="E185" i="15"/>
  <c r="J185" i="15" s="1"/>
  <c r="E193" i="15"/>
  <c r="J193" i="15" s="1"/>
  <c r="E171" i="15"/>
  <c r="J171" i="15" s="1"/>
  <c r="E187" i="15"/>
  <c r="J187" i="15" s="1"/>
  <c r="E180" i="15"/>
  <c r="J180" i="15" s="1"/>
  <c r="E170" i="15"/>
  <c r="J170" i="15" s="1"/>
  <c r="E178" i="15"/>
  <c r="J178" i="15" s="1"/>
  <c r="E186" i="15"/>
  <c r="J186" i="15" s="1"/>
  <c r="E194" i="15"/>
  <c r="J194" i="15" s="1"/>
  <c r="E161" i="15"/>
  <c r="J161" i="15" s="1"/>
  <c r="E179" i="15"/>
  <c r="J179" i="15" s="1"/>
  <c r="E195" i="15"/>
  <c r="J195" i="15" s="1"/>
  <c r="E172" i="15"/>
  <c r="J172" i="15" s="1"/>
  <c r="E277" i="15"/>
  <c r="J277" i="15" s="1"/>
  <c r="E285" i="15"/>
  <c r="J285" i="15" s="1"/>
  <c r="E293" i="15"/>
  <c r="J293" i="15" s="1"/>
  <c r="E301" i="15"/>
  <c r="J301" i="15" s="1"/>
  <c r="E296" i="15"/>
  <c r="J296" i="15" s="1"/>
  <c r="E276" i="15"/>
  <c r="J276" i="15" s="1"/>
  <c r="E278" i="15"/>
  <c r="J278" i="15" s="1"/>
  <c r="E286" i="15"/>
  <c r="J286" i="15" s="1"/>
  <c r="E294" i="15"/>
  <c r="J294" i="15" s="1"/>
  <c r="E302" i="15"/>
  <c r="J302" i="15" s="1"/>
  <c r="E270" i="15"/>
  <c r="J270" i="15" s="1"/>
  <c r="E288" i="15"/>
  <c r="J288" i="15" s="1"/>
  <c r="E269" i="15"/>
  <c r="J269" i="15" s="1"/>
  <c r="E279" i="15"/>
  <c r="J279" i="15" s="1"/>
  <c r="E287" i="15"/>
  <c r="J287" i="15" s="1"/>
  <c r="E295" i="15"/>
  <c r="J295" i="15" s="1"/>
  <c r="E303" i="15"/>
  <c r="J303" i="15" s="1"/>
  <c r="E280" i="15"/>
  <c r="J280" i="15" s="1"/>
  <c r="E268" i="15"/>
  <c r="J268" i="15" s="1"/>
  <c r="E284" i="15"/>
  <c r="J284" i="15" s="1"/>
  <c r="E271" i="15"/>
  <c r="J271" i="15" s="1"/>
  <c r="E281" i="15"/>
  <c r="J281" i="15" s="1"/>
  <c r="E289" i="15"/>
  <c r="J289" i="15" s="1"/>
  <c r="E297" i="15"/>
  <c r="J297" i="15" s="1"/>
  <c r="E273" i="15"/>
  <c r="J273" i="15" s="1"/>
  <c r="E283" i="15"/>
  <c r="J283" i="15" s="1"/>
  <c r="E299" i="15"/>
  <c r="J299" i="15" s="1"/>
  <c r="E292" i="15"/>
  <c r="J292" i="15" s="1"/>
  <c r="E272" i="15"/>
  <c r="J272" i="15" s="1"/>
  <c r="E274" i="15"/>
  <c r="J274" i="15" s="1"/>
  <c r="E282" i="15"/>
  <c r="J282" i="15" s="1"/>
  <c r="E290" i="15"/>
  <c r="J290" i="15" s="1"/>
  <c r="E298" i="15"/>
  <c r="J298" i="15" s="1"/>
  <c r="E275" i="15"/>
  <c r="J275" i="15" s="1"/>
  <c r="E291" i="15"/>
  <c r="J291" i="15" s="1"/>
  <c r="E300" i="15"/>
  <c r="J300" i="15" s="1"/>
  <c r="AO29" i="8"/>
  <c r="AO36" i="8"/>
  <c r="AO83" i="8"/>
  <c r="AO108" i="8"/>
  <c r="E83" i="15"/>
  <c r="J83" i="15" s="1"/>
  <c r="E75" i="15"/>
  <c r="J75" i="15" s="1"/>
  <c r="E67" i="15"/>
  <c r="J67" i="15" s="1"/>
  <c r="E59" i="15"/>
  <c r="J59" i="15" s="1"/>
  <c r="E57" i="15"/>
  <c r="J57" i="15" s="1"/>
  <c r="E127" i="15"/>
  <c r="J127" i="15" s="1"/>
  <c r="E137" i="15"/>
  <c r="J137" i="15" s="1"/>
  <c r="E145" i="15"/>
  <c r="J145" i="15" s="1"/>
  <c r="E153" i="15"/>
  <c r="J153" i="15" s="1"/>
  <c r="E148" i="15"/>
  <c r="J148" i="15" s="1"/>
  <c r="E136" i="15"/>
  <c r="J136" i="15" s="1"/>
  <c r="E128" i="15"/>
  <c r="J128" i="15" s="1"/>
  <c r="E130" i="15"/>
  <c r="J130" i="15" s="1"/>
  <c r="E138" i="15"/>
  <c r="J138" i="15" s="1"/>
  <c r="E146" i="15"/>
  <c r="J146" i="15" s="1"/>
  <c r="E154" i="15"/>
  <c r="J154" i="15" s="1"/>
  <c r="E132" i="15"/>
  <c r="J132" i="15" s="1"/>
  <c r="E156" i="15"/>
  <c r="J156" i="15" s="1"/>
  <c r="E144" i="15"/>
  <c r="J144" i="15" s="1"/>
  <c r="E129" i="15"/>
  <c r="J129" i="15" s="1"/>
  <c r="E131" i="15"/>
  <c r="J131" i="15" s="1"/>
  <c r="E139" i="15"/>
  <c r="J139" i="15" s="1"/>
  <c r="E147" i="15"/>
  <c r="J147" i="15" s="1"/>
  <c r="E155" i="15"/>
  <c r="J155" i="15" s="1"/>
  <c r="E140" i="15"/>
  <c r="J140" i="15" s="1"/>
  <c r="E124" i="15"/>
  <c r="J124" i="15" s="1"/>
  <c r="E133" i="15"/>
  <c r="J133" i="15" s="1"/>
  <c r="E141" i="15"/>
  <c r="J141" i="15" s="1"/>
  <c r="E149" i="15"/>
  <c r="J149" i="15" s="1"/>
  <c r="E157" i="15"/>
  <c r="J157" i="15" s="1"/>
  <c r="E125" i="15"/>
  <c r="J125" i="15" s="1"/>
  <c r="E135" i="15"/>
  <c r="J135" i="15" s="1"/>
  <c r="E151" i="15"/>
  <c r="J151" i="15" s="1"/>
  <c r="E152" i="15"/>
  <c r="J152" i="15" s="1"/>
  <c r="E134" i="15"/>
  <c r="J134" i="15" s="1"/>
  <c r="E142" i="15"/>
  <c r="J142" i="15" s="1"/>
  <c r="E150" i="15"/>
  <c r="J150" i="15" s="1"/>
  <c r="E158" i="15"/>
  <c r="J158" i="15" s="1"/>
  <c r="E143" i="15"/>
  <c r="J143" i="15" s="1"/>
  <c r="E159" i="15"/>
  <c r="J159" i="15" s="1"/>
  <c r="E126" i="15"/>
  <c r="J126" i="15" s="1"/>
  <c r="AO55" i="8"/>
  <c r="AO28" i="8"/>
  <c r="AO45" i="8"/>
  <c r="AO74" i="8"/>
  <c r="AO82" i="8"/>
  <c r="AO99" i="8"/>
  <c r="E82" i="15"/>
  <c r="J82" i="15" s="1"/>
  <c r="E74" i="15"/>
  <c r="J74" i="15" s="1"/>
  <c r="E66" i="15"/>
  <c r="J66" i="15" s="1"/>
  <c r="E58" i="15"/>
  <c r="J58" i="15" s="1"/>
  <c r="E56" i="15"/>
  <c r="J56" i="15" s="1"/>
  <c r="E343" i="15"/>
  <c r="J343" i="15" s="1"/>
  <c r="E353" i="15"/>
  <c r="J353" i="15" s="1"/>
  <c r="E361" i="15"/>
  <c r="J361" i="15" s="1"/>
  <c r="E369" i="15"/>
  <c r="J369" i="15" s="1"/>
  <c r="E348" i="15"/>
  <c r="J348" i="15" s="1"/>
  <c r="E344" i="15"/>
  <c r="J344" i="15" s="1"/>
  <c r="E346" i="15"/>
  <c r="J346" i="15" s="1"/>
  <c r="E354" i="15"/>
  <c r="J354" i="15" s="1"/>
  <c r="E362" i="15"/>
  <c r="J362" i="15" s="1"/>
  <c r="E370" i="15"/>
  <c r="J370" i="15" s="1"/>
  <c r="E364" i="15"/>
  <c r="J364" i="15" s="1"/>
  <c r="E342" i="15"/>
  <c r="J342" i="15" s="1"/>
  <c r="E345" i="15"/>
  <c r="J345" i="15" s="1"/>
  <c r="E347" i="15"/>
  <c r="J347" i="15" s="1"/>
  <c r="E355" i="15"/>
  <c r="J355" i="15" s="1"/>
  <c r="E363" i="15"/>
  <c r="J363" i="15" s="1"/>
  <c r="E371" i="15"/>
  <c r="J371" i="15" s="1"/>
  <c r="E356" i="15"/>
  <c r="J356" i="15" s="1"/>
  <c r="E372" i="15"/>
  <c r="J372" i="15" s="1"/>
  <c r="E349" i="15"/>
  <c r="J349" i="15" s="1"/>
  <c r="E357" i="15"/>
  <c r="J357" i="15" s="1"/>
  <c r="E365" i="15"/>
  <c r="J365" i="15" s="1"/>
  <c r="E373" i="15"/>
  <c r="J373" i="15" s="1"/>
  <c r="E359" i="15"/>
  <c r="J359" i="15" s="1"/>
  <c r="E375" i="15"/>
  <c r="J375" i="15" s="1"/>
  <c r="E368" i="15"/>
  <c r="J368" i="15" s="1"/>
  <c r="E350" i="15"/>
  <c r="J350" i="15" s="1"/>
  <c r="E358" i="15"/>
  <c r="J358" i="15" s="1"/>
  <c r="E366" i="15"/>
  <c r="J366" i="15" s="1"/>
  <c r="E374" i="15"/>
  <c r="J374" i="15" s="1"/>
  <c r="E341" i="15"/>
  <c r="J341" i="15" s="1"/>
  <c r="E351" i="15"/>
  <c r="J351" i="15" s="1"/>
  <c r="E367" i="15"/>
  <c r="J367" i="15" s="1"/>
  <c r="E352" i="15"/>
  <c r="J352" i="15" s="1"/>
  <c r="E360" i="15"/>
  <c r="J360" i="15" s="1"/>
  <c r="E340" i="15"/>
  <c r="J340" i="15" s="1"/>
  <c r="AO73" i="8"/>
  <c r="E81" i="15"/>
  <c r="J81" i="15" s="1"/>
  <c r="E73" i="15"/>
  <c r="J73" i="15" s="1"/>
  <c r="E65" i="15"/>
  <c r="J65" i="15" s="1"/>
  <c r="E55" i="15"/>
  <c r="J55" i="15" s="1"/>
  <c r="AO63" i="8"/>
  <c r="AO64" i="8"/>
  <c r="E314" i="15"/>
  <c r="J314" i="15" s="1"/>
  <c r="E322" i="15"/>
  <c r="J322" i="15" s="1"/>
  <c r="E330" i="15"/>
  <c r="J330" i="15" s="1"/>
  <c r="E338" i="15"/>
  <c r="J338" i="15" s="1"/>
  <c r="E325" i="15"/>
  <c r="J325" i="15" s="1"/>
  <c r="E305" i="15"/>
  <c r="J305" i="15" s="1"/>
  <c r="E315" i="15"/>
  <c r="J315" i="15" s="1"/>
  <c r="E323" i="15"/>
  <c r="J323" i="15" s="1"/>
  <c r="E331" i="15"/>
  <c r="J331" i="15" s="1"/>
  <c r="E339" i="15"/>
  <c r="J339" i="15" s="1"/>
  <c r="E317" i="15"/>
  <c r="J317" i="15" s="1"/>
  <c r="E337" i="15"/>
  <c r="J337" i="15" s="1"/>
  <c r="E306" i="15"/>
  <c r="J306" i="15" s="1"/>
  <c r="E316" i="15"/>
  <c r="J316" i="15" s="1"/>
  <c r="E324" i="15"/>
  <c r="J324" i="15" s="1"/>
  <c r="E332" i="15"/>
  <c r="J332" i="15" s="1"/>
  <c r="E304" i="15"/>
  <c r="J304" i="15" s="1"/>
  <c r="E307" i="15"/>
  <c r="J307" i="15" s="1"/>
  <c r="E333" i="15"/>
  <c r="J333" i="15" s="1"/>
  <c r="E308" i="15"/>
  <c r="J308" i="15" s="1"/>
  <c r="E310" i="15"/>
  <c r="J310" i="15" s="1"/>
  <c r="E318" i="15"/>
  <c r="J318" i="15" s="1"/>
  <c r="E326" i="15"/>
  <c r="J326" i="15" s="1"/>
  <c r="E334" i="15"/>
  <c r="J334" i="15" s="1"/>
  <c r="E312" i="15"/>
  <c r="J312" i="15" s="1"/>
  <c r="E328" i="15"/>
  <c r="J328" i="15" s="1"/>
  <c r="E313" i="15"/>
  <c r="J313" i="15" s="1"/>
  <c r="E329" i="15"/>
  <c r="J329" i="15" s="1"/>
  <c r="E309" i="15"/>
  <c r="J309" i="15" s="1"/>
  <c r="E311" i="15"/>
  <c r="J311" i="15" s="1"/>
  <c r="E319" i="15"/>
  <c r="J319" i="15" s="1"/>
  <c r="E327" i="15"/>
  <c r="J327" i="15" s="1"/>
  <c r="E335" i="15"/>
  <c r="J335" i="15" s="1"/>
  <c r="E320" i="15"/>
  <c r="J320" i="15" s="1"/>
  <c r="E336" i="15"/>
  <c r="J336" i="15" s="1"/>
  <c r="E321" i="15"/>
  <c r="J321" i="15" s="1"/>
  <c r="E91" i="15"/>
  <c r="J91" i="15" s="1"/>
  <c r="E101" i="15"/>
  <c r="J101" i="15" s="1"/>
  <c r="E109" i="15"/>
  <c r="J109" i="15" s="1"/>
  <c r="E117" i="15"/>
  <c r="J117" i="15" s="1"/>
  <c r="E120" i="15"/>
  <c r="J120" i="15" s="1"/>
  <c r="E123" i="15"/>
  <c r="J123" i="15" s="1"/>
  <c r="E100" i="15"/>
  <c r="J100" i="15" s="1"/>
  <c r="E92" i="15"/>
  <c r="J92" i="15" s="1"/>
  <c r="E94" i="15"/>
  <c r="J94" i="15" s="1"/>
  <c r="E102" i="15"/>
  <c r="J102" i="15" s="1"/>
  <c r="E110" i="15"/>
  <c r="J110" i="15" s="1"/>
  <c r="E118" i="15"/>
  <c r="J118" i="15" s="1"/>
  <c r="E96" i="15"/>
  <c r="J96" i="15" s="1"/>
  <c r="E112" i="15"/>
  <c r="J112" i="15" s="1"/>
  <c r="E107" i="15"/>
  <c r="J107" i="15" s="1"/>
  <c r="E90" i="15"/>
  <c r="J90" i="15" s="1"/>
  <c r="J116" i="15"/>
  <c r="E93" i="15"/>
  <c r="J93" i="15" s="1"/>
  <c r="E95" i="15"/>
  <c r="J95" i="15" s="1"/>
  <c r="E103" i="15"/>
  <c r="J103" i="15" s="1"/>
  <c r="E111" i="15"/>
  <c r="J111" i="15" s="1"/>
  <c r="E119" i="15"/>
  <c r="J119" i="15" s="1"/>
  <c r="E104" i="15"/>
  <c r="J104" i="15" s="1"/>
  <c r="E99" i="15"/>
  <c r="J99" i="15" s="1"/>
  <c r="E97" i="15"/>
  <c r="J97" i="15" s="1"/>
  <c r="E105" i="15"/>
  <c r="J105" i="15" s="1"/>
  <c r="E113" i="15"/>
  <c r="J113" i="15" s="1"/>
  <c r="E121" i="15"/>
  <c r="J121" i="15" s="1"/>
  <c r="E88" i="15"/>
  <c r="J88" i="15" s="1"/>
  <c r="E98" i="15"/>
  <c r="J98" i="15" s="1"/>
  <c r="E106" i="15"/>
  <c r="J106" i="15" s="1"/>
  <c r="E114" i="15"/>
  <c r="J114" i="15" s="1"/>
  <c r="E122" i="15"/>
  <c r="J122" i="15" s="1"/>
  <c r="E89" i="15"/>
  <c r="J89" i="15" s="1"/>
  <c r="E115" i="15"/>
  <c r="J115" i="15" s="1"/>
  <c r="E108" i="15"/>
  <c r="J108" i="15" s="1"/>
  <c r="AO56" i="8"/>
  <c r="AO65" i="8"/>
  <c r="AO90" i="8"/>
  <c r="E52" i="15"/>
  <c r="J52" i="15" s="1"/>
  <c r="E80" i="15"/>
  <c r="J80" i="15" s="1"/>
  <c r="E72" i="15"/>
  <c r="J72" i="15" s="1"/>
  <c r="E64" i="15"/>
  <c r="J64" i="15" s="1"/>
  <c r="J54" i="15"/>
  <c r="J15" i="15"/>
  <c r="L15" i="15" s="1"/>
  <c r="J7" i="15"/>
  <c r="L7" i="15" s="1"/>
  <c r="J4" i="15"/>
  <c r="L4" i="15" s="1"/>
  <c r="J14" i="15"/>
  <c r="L14" i="15" s="1"/>
  <c r="J6" i="15"/>
  <c r="L6" i="15" s="1"/>
  <c r="J13" i="15"/>
  <c r="L13" i="15" s="1"/>
  <c r="J5" i="15"/>
  <c r="L5" i="15" s="1"/>
  <c r="J12" i="15"/>
  <c r="L12" i="15" s="1"/>
  <c r="J11" i="15"/>
  <c r="L11" i="15" s="1"/>
  <c r="J10" i="15"/>
  <c r="L10" i="15" s="1"/>
  <c r="J9" i="15"/>
  <c r="L9" i="15" s="1"/>
  <c r="J8" i="15"/>
  <c r="L8" i="15" s="1"/>
  <c r="E40" i="15"/>
  <c r="J40" i="15" s="1"/>
  <c r="E32" i="15"/>
  <c r="J32" i="15" s="1"/>
  <c r="E24" i="15"/>
  <c r="J24" i="15" s="1"/>
  <c r="E47" i="15"/>
  <c r="J47" i="15" s="1"/>
  <c r="E39" i="15"/>
  <c r="J39" i="15" s="1"/>
  <c r="E31" i="15"/>
  <c r="J31" i="15" s="1"/>
  <c r="E23" i="15"/>
  <c r="J23" i="15" s="1"/>
  <c r="E21" i="15"/>
  <c r="J21" i="15" s="1"/>
  <c r="E22" i="15"/>
  <c r="J22" i="15" s="1"/>
  <c r="E45" i="15"/>
  <c r="J45" i="15" s="1"/>
  <c r="E37" i="15"/>
  <c r="J37" i="15" s="1"/>
  <c r="E29" i="15"/>
  <c r="J29" i="15" s="1"/>
  <c r="E19" i="15"/>
  <c r="J19" i="15" s="1"/>
  <c r="E30" i="15"/>
  <c r="J30" i="15" s="1"/>
  <c r="E44" i="15"/>
  <c r="J44" i="15" s="1"/>
  <c r="E36" i="15"/>
  <c r="J36" i="15" s="1"/>
  <c r="E28" i="15"/>
  <c r="J28" i="15" s="1"/>
  <c r="E18" i="15"/>
  <c r="J18" i="15" s="1"/>
  <c r="E46" i="15"/>
  <c r="J46" i="15" s="1"/>
  <c r="E51" i="15"/>
  <c r="J51" i="15" s="1"/>
  <c r="E43" i="15"/>
  <c r="J43" i="15" s="1"/>
  <c r="E35" i="15"/>
  <c r="J35" i="15" s="1"/>
  <c r="E27" i="15"/>
  <c r="J27" i="15" s="1"/>
  <c r="E17" i="15"/>
  <c r="J17" i="15" s="1"/>
  <c r="E20" i="15"/>
  <c r="J20" i="15" s="1"/>
  <c r="E50" i="15"/>
  <c r="J50" i="15" s="1"/>
  <c r="E42" i="15"/>
  <c r="J42" i="15" s="1"/>
  <c r="E34" i="15"/>
  <c r="J34" i="15" s="1"/>
  <c r="E26" i="15"/>
  <c r="J26" i="15" s="1"/>
  <c r="E16" i="15"/>
  <c r="J16" i="15" s="1"/>
  <c r="E38" i="15"/>
  <c r="J38" i="15" s="1"/>
  <c r="E49" i="15"/>
  <c r="J49" i="15" s="1"/>
  <c r="E41" i="15"/>
  <c r="J41" i="15" s="1"/>
  <c r="E33" i="15"/>
  <c r="J33" i="15" s="1"/>
  <c r="E25" i="15"/>
  <c r="J25" i="15" s="1"/>
  <c r="L20" i="15" l="1"/>
  <c r="O4" i="15"/>
  <c r="O8" i="15"/>
  <c r="L28" i="15"/>
  <c r="L22" i="15"/>
  <c r="O22" i="15" s="1"/>
  <c r="L402" i="15"/>
  <c r="I13" i="11"/>
  <c r="N13" i="11"/>
  <c r="J13" i="11"/>
  <c r="M13" i="11"/>
  <c r="L13" i="11"/>
  <c r="K13" i="11"/>
  <c r="E45" i="9" s="1"/>
  <c r="L19" i="15"/>
  <c r="O19" i="15" s="1"/>
  <c r="L26" i="15"/>
  <c r="O26" i="15" s="1"/>
  <c r="L33" i="15"/>
  <c r="O33" i="15" s="1"/>
  <c r="L18" i="15"/>
  <c r="O18" i="15" s="1"/>
  <c r="L32" i="15"/>
  <c r="O32" i="15" s="1"/>
  <c r="L39" i="15"/>
  <c r="O39" i="15" s="1"/>
  <c r="L43" i="15"/>
  <c r="O43" i="15" s="1"/>
  <c r="L29" i="15"/>
  <c r="O29" i="15" s="1"/>
  <c r="L588" i="15"/>
  <c r="O588" i="15" s="1"/>
  <c r="L680" i="15"/>
  <c r="O680" i="15" s="1"/>
  <c r="L89" i="15"/>
  <c r="O89" i="15" s="1"/>
  <c r="L93" i="15"/>
  <c r="O93" i="15" s="1"/>
  <c r="L599" i="15"/>
  <c r="O599" i="15" s="1"/>
  <c r="L17" i="15"/>
  <c r="O17" i="15" s="1"/>
  <c r="L21" i="15"/>
  <c r="O21" i="15" s="1"/>
  <c r="L644" i="15"/>
  <c r="O644" i="15" s="1"/>
  <c r="L394" i="15"/>
  <c r="O394" i="15" s="1"/>
  <c r="L500" i="15"/>
  <c r="O500" i="15" s="1"/>
  <c r="L27" i="15"/>
  <c r="O27" i="15" s="1"/>
  <c r="L23" i="15"/>
  <c r="O23" i="15" s="1"/>
  <c r="L52" i="15"/>
  <c r="O52" i="15" s="1"/>
  <c r="L99" i="15"/>
  <c r="O99" i="15" s="1"/>
  <c r="L90" i="15"/>
  <c r="O90" i="15" s="1"/>
  <c r="L92" i="15"/>
  <c r="O92" i="15" s="1"/>
  <c r="L58" i="15"/>
  <c r="O58" i="15" s="1"/>
  <c r="O402" i="15"/>
  <c r="L454" i="15"/>
  <c r="O454" i="15" s="1"/>
  <c r="L479" i="15"/>
  <c r="O479" i="15" s="1"/>
  <c r="L400" i="15"/>
  <c r="O400" i="15" s="1"/>
  <c r="L396" i="15"/>
  <c r="O396" i="15" s="1"/>
  <c r="L397" i="15"/>
  <c r="O397" i="15" s="1"/>
  <c r="L668" i="15"/>
  <c r="O668" i="15" s="1"/>
  <c r="L16" i="15"/>
  <c r="O16" i="15" s="1"/>
  <c r="L30" i="15"/>
  <c r="O30" i="15" s="1"/>
  <c r="L31" i="15"/>
  <c r="O31" i="15" s="1"/>
  <c r="L386" i="15"/>
  <c r="O386" i="15" s="1"/>
  <c r="L388" i="15"/>
  <c r="O388" i="15" s="1"/>
  <c r="L383" i="15"/>
  <c r="O383" i="15" s="1"/>
  <c r="L98" i="15"/>
  <c r="O98" i="15" s="1"/>
  <c r="L119" i="15"/>
  <c r="O119" i="15" s="1"/>
  <c r="L112" i="15"/>
  <c r="O112" i="15" s="1"/>
  <c r="L123" i="15"/>
  <c r="O123" i="15" s="1"/>
  <c r="L126" i="15"/>
  <c r="O126" i="15" s="1"/>
  <c r="L140" i="15"/>
  <c r="O140" i="15" s="1"/>
  <c r="L132" i="15"/>
  <c r="O132" i="15" s="1"/>
  <c r="L457" i="15"/>
  <c r="O457" i="15" s="1"/>
  <c r="L403" i="15"/>
  <c r="O403" i="15" s="1"/>
  <c r="L401" i="15"/>
  <c r="O401" i="15" s="1"/>
  <c r="L395" i="15"/>
  <c r="O395" i="15" s="1"/>
  <c r="L387" i="15"/>
  <c r="O387" i="15" s="1"/>
  <c r="L681" i="15"/>
  <c r="O681" i="15" s="1"/>
  <c r="L88" i="15"/>
  <c r="O88" i="15" s="1"/>
  <c r="L96" i="15"/>
  <c r="O96" i="15" s="1"/>
  <c r="L53" i="15"/>
  <c r="O53" i="15" s="1"/>
  <c r="L636" i="15"/>
  <c r="O636" i="15" s="1"/>
  <c r="L25" i="15"/>
  <c r="O25" i="15" s="1"/>
  <c r="L565" i="15"/>
  <c r="O565" i="15" s="1"/>
  <c r="L391" i="15"/>
  <c r="O391" i="15" s="1"/>
  <c r="L507" i="15"/>
  <c r="O507" i="15" s="1"/>
  <c r="L667" i="15"/>
  <c r="O667" i="15" s="1"/>
  <c r="L382" i="15"/>
  <c r="O382" i="15" s="1"/>
  <c r="L656" i="15"/>
  <c r="O656" i="15" s="1"/>
  <c r="L348" i="15"/>
  <c r="O348" i="15" s="1"/>
  <c r="L151" i="15"/>
  <c r="O151" i="15" s="1"/>
  <c r="L298" i="15"/>
  <c r="O298" i="15" s="1"/>
  <c r="L294" i="15"/>
  <c r="O294" i="15" s="1"/>
  <c r="L184" i="15"/>
  <c r="O184" i="15" s="1"/>
  <c r="L248" i="15"/>
  <c r="O248" i="15" s="1"/>
  <c r="L213" i="15"/>
  <c r="O213" i="15" s="1"/>
  <c r="L85" i="15"/>
  <c r="O85" i="15" s="1"/>
  <c r="L335" i="15"/>
  <c r="O335" i="15" s="1"/>
  <c r="L358" i="15"/>
  <c r="O358" i="15" s="1"/>
  <c r="L82" i="15"/>
  <c r="O82" i="15" s="1"/>
  <c r="L290" i="15"/>
  <c r="O290" i="15" s="1"/>
  <c r="L190" i="15"/>
  <c r="O190" i="15" s="1"/>
  <c r="L264" i="15"/>
  <c r="O264" i="15" s="1"/>
  <c r="L205" i="15"/>
  <c r="O205" i="15" s="1"/>
  <c r="L38" i="15"/>
  <c r="O38" i="15" s="1"/>
  <c r="L44" i="15"/>
  <c r="O44" i="15" s="1"/>
  <c r="L114" i="15"/>
  <c r="O114" i="15" s="1"/>
  <c r="L321" i="15"/>
  <c r="O321" i="15" s="1"/>
  <c r="L329" i="15"/>
  <c r="O329" i="15" s="1"/>
  <c r="L308" i="15"/>
  <c r="O308" i="15" s="1"/>
  <c r="L337" i="15"/>
  <c r="O337" i="15" s="1"/>
  <c r="L338" i="15"/>
  <c r="O338" i="15" s="1"/>
  <c r="L73" i="15"/>
  <c r="O73" i="15" s="1"/>
  <c r="L341" i="15"/>
  <c r="O341" i="15" s="1"/>
  <c r="L373" i="15"/>
  <c r="O373" i="15" s="1"/>
  <c r="L355" i="15"/>
  <c r="O355" i="15" s="1"/>
  <c r="L346" i="15"/>
  <c r="O346" i="15" s="1"/>
  <c r="L134" i="15"/>
  <c r="O134" i="15" s="1"/>
  <c r="L133" i="15"/>
  <c r="O133" i="15" s="1"/>
  <c r="L144" i="15"/>
  <c r="O144" i="15" s="1"/>
  <c r="L136" i="15"/>
  <c r="O136" i="15" s="1"/>
  <c r="L67" i="15"/>
  <c r="O67" i="15" s="1"/>
  <c r="L291" i="15"/>
  <c r="O291" i="15" s="1"/>
  <c r="L299" i="15"/>
  <c r="O299" i="15" s="1"/>
  <c r="L268" i="15"/>
  <c r="O268" i="15" s="1"/>
  <c r="L270" i="15"/>
  <c r="O270" i="15" s="1"/>
  <c r="L293" i="15"/>
  <c r="O293" i="15" s="1"/>
  <c r="L186" i="15"/>
  <c r="O186" i="15" s="1"/>
  <c r="L177" i="15"/>
  <c r="O177" i="15" s="1"/>
  <c r="L165" i="15"/>
  <c r="O165" i="15" s="1"/>
  <c r="L188" i="15"/>
  <c r="O188" i="15" s="1"/>
  <c r="L68" i="15"/>
  <c r="O68" i="15" s="1"/>
  <c r="L242" i="15"/>
  <c r="O242" i="15" s="1"/>
  <c r="L241" i="15"/>
  <c r="O241" i="15" s="1"/>
  <c r="L237" i="15"/>
  <c r="O237" i="15" s="1"/>
  <c r="L244" i="15"/>
  <c r="O244" i="15" s="1"/>
  <c r="L230" i="15"/>
  <c r="O230" i="15" s="1"/>
  <c r="L229" i="15"/>
  <c r="O229" i="15" s="1"/>
  <c r="L211" i="15"/>
  <c r="O211" i="15" s="1"/>
  <c r="L218" i="15"/>
  <c r="O218" i="15" s="1"/>
  <c r="L209" i="15"/>
  <c r="O209" i="15" s="1"/>
  <c r="L69" i="15"/>
  <c r="O69" i="15" s="1"/>
  <c r="L307" i="15"/>
  <c r="O307" i="15" s="1"/>
  <c r="L357" i="15"/>
  <c r="O357" i="15" s="1"/>
  <c r="L273" i="15"/>
  <c r="O273" i="15" s="1"/>
  <c r="L277" i="15"/>
  <c r="O277" i="15" s="1"/>
  <c r="L192" i="15"/>
  <c r="O192" i="15" s="1"/>
  <c r="L234" i="15"/>
  <c r="O234" i="15" s="1"/>
  <c r="L214" i="15"/>
  <c r="O214" i="15" s="1"/>
  <c r="L197" i="15"/>
  <c r="O197" i="15" s="1"/>
  <c r="L120" i="15"/>
  <c r="O120" i="15" s="1"/>
  <c r="L340" i="15"/>
  <c r="O340" i="15" s="1"/>
  <c r="L159" i="15"/>
  <c r="O159" i="15" s="1"/>
  <c r="L297" i="15"/>
  <c r="O297" i="15" s="1"/>
  <c r="L180" i="15"/>
  <c r="O180" i="15" s="1"/>
  <c r="L261" i="15"/>
  <c r="O261" i="15" s="1"/>
  <c r="L35" i="15"/>
  <c r="O35" i="15" s="1"/>
  <c r="L106" i="15"/>
  <c r="O106" i="15" s="1"/>
  <c r="L104" i="15"/>
  <c r="O104" i="15" s="1"/>
  <c r="L107" i="15"/>
  <c r="O107" i="15" s="1"/>
  <c r="L100" i="15"/>
  <c r="O100" i="15" s="1"/>
  <c r="L336" i="15"/>
  <c r="O336" i="15" s="1"/>
  <c r="L313" i="15"/>
  <c r="O313" i="15" s="1"/>
  <c r="L333" i="15"/>
  <c r="O333" i="15" s="1"/>
  <c r="L317" i="15"/>
  <c r="O317" i="15" s="1"/>
  <c r="L330" i="15"/>
  <c r="O330" i="15" s="1"/>
  <c r="L81" i="15"/>
  <c r="O81" i="15" s="1"/>
  <c r="L374" i="15"/>
  <c r="O374" i="15" s="1"/>
  <c r="L365" i="15"/>
  <c r="O365" i="15" s="1"/>
  <c r="L347" i="15"/>
  <c r="O347" i="15" s="1"/>
  <c r="L344" i="15"/>
  <c r="O344" i="15" s="1"/>
  <c r="L66" i="15"/>
  <c r="O66" i="15" s="1"/>
  <c r="L152" i="15"/>
  <c r="O152" i="15" s="1"/>
  <c r="L124" i="15"/>
  <c r="O124" i="15" s="1"/>
  <c r="L156" i="15"/>
  <c r="O156" i="15" s="1"/>
  <c r="L148" i="15"/>
  <c r="O148" i="15" s="1"/>
  <c r="L75" i="15"/>
  <c r="O75" i="15" s="1"/>
  <c r="L275" i="15"/>
  <c r="O275" i="15" s="1"/>
  <c r="L283" i="15"/>
  <c r="O283" i="15" s="1"/>
  <c r="L280" i="15"/>
  <c r="O280" i="15" s="1"/>
  <c r="L302" i="15"/>
  <c r="O302" i="15" s="1"/>
  <c r="L285" i="15"/>
  <c r="O285" i="15" s="1"/>
  <c r="L178" i="15"/>
  <c r="O178" i="15" s="1"/>
  <c r="L169" i="15"/>
  <c r="O169" i="15" s="1"/>
  <c r="L160" i="15"/>
  <c r="O160" i="15" s="1"/>
  <c r="L162" i="15"/>
  <c r="O162" i="15" s="1"/>
  <c r="L76" i="15"/>
  <c r="O76" i="15" s="1"/>
  <c r="L267" i="15"/>
  <c r="O267" i="15" s="1"/>
  <c r="L232" i="15"/>
  <c r="O232" i="15" s="1"/>
  <c r="L252" i="15"/>
  <c r="O252" i="15" s="1"/>
  <c r="L256" i="15"/>
  <c r="O256" i="15" s="1"/>
  <c r="L222" i="15"/>
  <c r="O222" i="15" s="1"/>
  <c r="L221" i="15"/>
  <c r="O221" i="15" s="1"/>
  <c r="L203" i="15"/>
  <c r="O203" i="15" s="1"/>
  <c r="L210" i="15"/>
  <c r="O210" i="15" s="1"/>
  <c r="L199" i="15"/>
  <c r="O199" i="15" s="1"/>
  <c r="L62" i="15"/>
  <c r="O62" i="15" s="1"/>
  <c r="L87" i="15"/>
  <c r="O87" i="15" s="1"/>
  <c r="L71" i="15"/>
  <c r="O71" i="15" s="1"/>
  <c r="L328" i="15"/>
  <c r="O328" i="15" s="1"/>
  <c r="L366" i="15"/>
  <c r="O366" i="15" s="1"/>
  <c r="L83" i="15"/>
  <c r="O83" i="15" s="1"/>
  <c r="L170" i="15"/>
  <c r="O170" i="15" s="1"/>
  <c r="L84" i="15"/>
  <c r="O84" i="15" s="1"/>
  <c r="L240" i="15"/>
  <c r="O240" i="15" s="1"/>
  <c r="L202" i="15"/>
  <c r="O202" i="15" s="1"/>
  <c r="L51" i="15"/>
  <c r="O51" i="15" s="1"/>
  <c r="L111" i="15"/>
  <c r="O111" i="15" s="1"/>
  <c r="L331" i="15"/>
  <c r="O331" i="15" s="1"/>
  <c r="L369" i="15"/>
  <c r="O369" i="15" s="1"/>
  <c r="L145" i="15"/>
  <c r="O145" i="15" s="1"/>
  <c r="L168" i="15"/>
  <c r="O168" i="15" s="1"/>
  <c r="L262" i="15"/>
  <c r="O262" i="15" s="1"/>
  <c r="L200" i="15"/>
  <c r="O200" i="15" s="1"/>
  <c r="L42" i="15"/>
  <c r="O42" i="15" s="1"/>
  <c r="L46" i="15"/>
  <c r="O46" i="15" s="1"/>
  <c r="L37" i="15"/>
  <c r="O37" i="15" s="1"/>
  <c r="L24" i="15"/>
  <c r="O24" i="15" s="1"/>
  <c r="L54" i="15"/>
  <c r="O54" i="15" s="1"/>
  <c r="L108" i="15"/>
  <c r="O108" i="15" s="1"/>
  <c r="L121" i="15"/>
  <c r="O121" i="15" s="1"/>
  <c r="L103" i="15"/>
  <c r="O103" i="15" s="1"/>
  <c r="L118" i="15"/>
  <c r="O118" i="15" s="1"/>
  <c r="L117" i="15"/>
  <c r="O117" i="15" s="1"/>
  <c r="L327" i="15"/>
  <c r="O327" i="15" s="1"/>
  <c r="L334" i="15"/>
  <c r="O334" i="15" s="1"/>
  <c r="L332" i="15"/>
  <c r="O332" i="15" s="1"/>
  <c r="L323" i="15"/>
  <c r="O323" i="15" s="1"/>
  <c r="L360" i="15"/>
  <c r="O360" i="15" s="1"/>
  <c r="L350" i="15"/>
  <c r="O350" i="15" s="1"/>
  <c r="L372" i="15"/>
  <c r="O372" i="15" s="1"/>
  <c r="L364" i="15"/>
  <c r="O364" i="15" s="1"/>
  <c r="L361" i="15"/>
  <c r="O361" i="15" s="1"/>
  <c r="L143" i="15"/>
  <c r="O143" i="15" s="1"/>
  <c r="L125" i="15"/>
  <c r="O125" i="15" s="1"/>
  <c r="L147" i="15"/>
  <c r="O147" i="15" s="1"/>
  <c r="L146" i="15"/>
  <c r="O146" i="15" s="1"/>
  <c r="L137" i="15"/>
  <c r="O137" i="15" s="1"/>
  <c r="L282" i="15"/>
  <c r="O282" i="15" s="1"/>
  <c r="L289" i="15"/>
  <c r="O289" i="15" s="1"/>
  <c r="L287" i="15"/>
  <c r="O287" i="15" s="1"/>
  <c r="L278" i="15"/>
  <c r="O278" i="15" s="1"/>
  <c r="L195" i="15"/>
  <c r="O195" i="15" s="1"/>
  <c r="L187" i="15"/>
  <c r="O187" i="15" s="1"/>
  <c r="L191" i="15"/>
  <c r="O191" i="15" s="1"/>
  <c r="L182" i="15"/>
  <c r="O182" i="15" s="1"/>
  <c r="L181" i="15"/>
  <c r="O181" i="15" s="1"/>
  <c r="L259" i="15"/>
  <c r="O259" i="15" s="1"/>
  <c r="L233" i="15"/>
  <c r="O233" i="15" s="1"/>
  <c r="L263" i="15"/>
  <c r="O263" i="15" s="1"/>
  <c r="L254" i="15"/>
  <c r="O254" i="15" s="1"/>
  <c r="L253" i="15"/>
  <c r="O253" i="15" s="1"/>
  <c r="L224" i="15"/>
  <c r="O224" i="15" s="1"/>
  <c r="L196" i="15"/>
  <c r="O196" i="15" s="1"/>
  <c r="L198" i="15"/>
  <c r="O198" i="15" s="1"/>
  <c r="L208" i="15"/>
  <c r="O208" i="15" s="1"/>
  <c r="L78" i="15"/>
  <c r="O78" i="15" s="1"/>
  <c r="L63" i="15"/>
  <c r="O63" i="15" s="1"/>
  <c r="L70" i="15"/>
  <c r="O70" i="15" s="1"/>
  <c r="L320" i="15"/>
  <c r="O320" i="15" s="1"/>
  <c r="L322" i="15"/>
  <c r="O322" i="15" s="1"/>
  <c r="L74" i="15"/>
  <c r="O74" i="15" s="1"/>
  <c r="L153" i="15"/>
  <c r="O153" i="15" s="1"/>
  <c r="L34" i="15"/>
  <c r="O34" i="15" s="1"/>
  <c r="L312" i="15"/>
  <c r="O312" i="15" s="1"/>
  <c r="L349" i="15"/>
  <c r="O349" i="15" s="1"/>
  <c r="L155" i="15"/>
  <c r="O155" i="15" s="1"/>
  <c r="L295" i="15"/>
  <c r="O295" i="15" s="1"/>
  <c r="L189" i="15"/>
  <c r="O189" i="15" s="1"/>
  <c r="L216" i="15"/>
  <c r="O216" i="15" s="1"/>
  <c r="L50" i="15"/>
  <c r="O50" i="15" s="1"/>
  <c r="L45" i="15"/>
  <c r="O45" i="15" s="1"/>
  <c r="L64" i="15"/>
  <c r="O64" i="15" s="1"/>
  <c r="L115" i="15"/>
  <c r="O115" i="15" s="1"/>
  <c r="L113" i="15"/>
  <c r="O113" i="15" s="1"/>
  <c r="L95" i="15"/>
  <c r="O95" i="15" s="1"/>
  <c r="L110" i="15"/>
  <c r="O110" i="15" s="1"/>
  <c r="L109" i="15"/>
  <c r="O109" i="15" s="1"/>
  <c r="L319" i="15"/>
  <c r="O319" i="15" s="1"/>
  <c r="L326" i="15"/>
  <c r="O326" i="15" s="1"/>
  <c r="L324" i="15"/>
  <c r="O324" i="15" s="1"/>
  <c r="L315" i="15"/>
  <c r="O315" i="15" s="1"/>
  <c r="L352" i="15"/>
  <c r="O352" i="15" s="1"/>
  <c r="L368" i="15"/>
  <c r="O368" i="15" s="1"/>
  <c r="L356" i="15"/>
  <c r="O356" i="15" s="1"/>
  <c r="L370" i="15"/>
  <c r="O370" i="15" s="1"/>
  <c r="L353" i="15"/>
  <c r="O353" i="15" s="1"/>
  <c r="L158" i="15"/>
  <c r="O158" i="15" s="1"/>
  <c r="L157" i="15"/>
  <c r="O157" i="15" s="1"/>
  <c r="L139" i="15"/>
  <c r="O139" i="15" s="1"/>
  <c r="L138" i="15"/>
  <c r="O138" i="15" s="1"/>
  <c r="L127" i="15"/>
  <c r="O127" i="15" s="1"/>
  <c r="L274" i="15"/>
  <c r="O274" i="15" s="1"/>
  <c r="L281" i="15"/>
  <c r="O281" i="15" s="1"/>
  <c r="L279" i="15"/>
  <c r="O279" i="15" s="1"/>
  <c r="L276" i="15"/>
  <c r="O276" i="15" s="1"/>
  <c r="L179" i="15"/>
  <c r="O179" i="15" s="1"/>
  <c r="L171" i="15"/>
  <c r="O171" i="15" s="1"/>
  <c r="L183" i="15"/>
  <c r="O183" i="15" s="1"/>
  <c r="L174" i="15"/>
  <c r="O174" i="15" s="1"/>
  <c r="L173" i="15"/>
  <c r="O173" i="15" s="1"/>
  <c r="L266" i="15"/>
  <c r="O266" i="15" s="1"/>
  <c r="L265" i="15"/>
  <c r="O265" i="15" s="1"/>
  <c r="L255" i="15"/>
  <c r="O255" i="15" s="1"/>
  <c r="L246" i="15"/>
  <c r="O246" i="15" s="1"/>
  <c r="L245" i="15"/>
  <c r="O245" i="15" s="1"/>
  <c r="L231" i="15"/>
  <c r="O231" i="15" s="1"/>
  <c r="L212" i="15"/>
  <c r="O212" i="15" s="1"/>
  <c r="L228" i="15"/>
  <c r="O228" i="15" s="1"/>
  <c r="L220" i="15"/>
  <c r="O220" i="15" s="1"/>
  <c r="L86" i="15"/>
  <c r="O86" i="15" s="1"/>
  <c r="L339" i="15"/>
  <c r="O339" i="15" s="1"/>
  <c r="L345" i="15"/>
  <c r="O345" i="15" s="1"/>
  <c r="L303" i="15"/>
  <c r="O303" i="15" s="1"/>
  <c r="L176" i="15"/>
  <c r="O176" i="15" s="1"/>
  <c r="L251" i="15"/>
  <c r="O251" i="15" s="1"/>
  <c r="L201" i="15"/>
  <c r="O201" i="15" s="1"/>
  <c r="L304" i="15"/>
  <c r="O304" i="15" s="1"/>
  <c r="L342" i="15"/>
  <c r="O342" i="15" s="1"/>
  <c r="L154" i="15"/>
  <c r="O154" i="15" s="1"/>
  <c r="L286" i="15"/>
  <c r="O286" i="15" s="1"/>
  <c r="L243" i="15"/>
  <c r="O243" i="15" s="1"/>
  <c r="L77" i="15"/>
  <c r="O77" i="15" s="1"/>
  <c r="L41" i="15"/>
  <c r="O41" i="15" s="1"/>
  <c r="L72" i="15"/>
  <c r="O72" i="15" s="1"/>
  <c r="L101" i="15"/>
  <c r="O101" i="15" s="1"/>
  <c r="L318" i="15"/>
  <c r="O318" i="15" s="1"/>
  <c r="L316" i="15"/>
  <c r="O316" i="15" s="1"/>
  <c r="L305" i="15"/>
  <c r="O305" i="15" s="1"/>
  <c r="L55" i="15"/>
  <c r="O55" i="15" s="1"/>
  <c r="L367" i="15"/>
  <c r="O367" i="15" s="1"/>
  <c r="L371" i="15"/>
  <c r="O371" i="15" s="1"/>
  <c r="L362" i="15"/>
  <c r="O362" i="15" s="1"/>
  <c r="L343" i="15"/>
  <c r="O343" i="15" s="1"/>
  <c r="L150" i="15"/>
  <c r="O150" i="15" s="1"/>
  <c r="L149" i="15"/>
  <c r="O149" i="15" s="1"/>
  <c r="L131" i="15"/>
  <c r="O131" i="15" s="1"/>
  <c r="L130" i="15"/>
  <c r="O130" i="15" s="1"/>
  <c r="L57" i="15"/>
  <c r="O57" i="15" s="1"/>
  <c r="L272" i="15"/>
  <c r="O272" i="15" s="1"/>
  <c r="L271" i="15"/>
  <c r="O271" i="15" s="1"/>
  <c r="L269" i="15"/>
  <c r="O269" i="15" s="1"/>
  <c r="L296" i="15"/>
  <c r="O296" i="15" s="1"/>
  <c r="L161" i="15"/>
  <c r="O161" i="15" s="1"/>
  <c r="L193" i="15"/>
  <c r="O193" i="15" s="1"/>
  <c r="L175" i="15"/>
  <c r="O175" i="15" s="1"/>
  <c r="L166" i="15"/>
  <c r="O166" i="15" s="1"/>
  <c r="L163" i="15"/>
  <c r="O163" i="15" s="1"/>
  <c r="L258" i="15"/>
  <c r="O258" i="15" s="1"/>
  <c r="L257" i="15"/>
  <c r="O257" i="15" s="1"/>
  <c r="L247" i="15"/>
  <c r="O247" i="15" s="1"/>
  <c r="L238" i="15"/>
  <c r="O238" i="15" s="1"/>
  <c r="L235" i="15"/>
  <c r="O235" i="15" s="1"/>
  <c r="L223" i="15"/>
  <c r="O223" i="15" s="1"/>
  <c r="L227" i="15"/>
  <c r="O227" i="15" s="1"/>
  <c r="L204" i="15"/>
  <c r="O204" i="15" s="1"/>
  <c r="L225" i="15"/>
  <c r="O225" i="15" s="1"/>
  <c r="L61" i="15"/>
  <c r="O61" i="15" s="1"/>
  <c r="L47" i="15"/>
  <c r="O47" i="15" s="1"/>
  <c r="L314" i="15"/>
  <c r="O314" i="15" s="1"/>
  <c r="L135" i="15"/>
  <c r="O135" i="15" s="1"/>
  <c r="L172" i="15"/>
  <c r="O172" i="15" s="1"/>
  <c r="L260" i="15"/>
  <c r="O260" i="15" s="1"/>
  <c r="L206" i="15"/>
  <c r="O206" i="15" s="1"/>
  <c r="L40" i="15"/>
  <c r="O40" i="15" s="1"/>
  <c r="L105" i="15"/>
  <c r="O105" i="15" s="1"/>
  <c r="L102" i="15"/>
  <c r="O102" i="15" s="1"/>
  <c r="L311" i="15"/>
  <c r="O311" i="15" s="1"/>
  <c r="L49" i="15"/>
  <c r="O49" i="15" s="1"/>
  <c r="L36" i="15"/>
  <c r="O36" i="15" s="1"/>
  <c r="L48" i="15"/>
  <c r="O48" i="15" s="1"/>
  <c r="L80" i="15"/>
  <c r="O80" i="15" s="1"/>
  <c r="L122" i="15"/>
  <c r="O122" i="15" s="1"/>
  <c r="L97" i="15"/>
  <c r="O97" i="15" s="1"/>
  <c r="L116" i="15"/>
  <c r="O116" i="15" s="1"/>
  <c r="L94" i="15"/>
  <c r="O94" i="15" s="1"/>
  <c r="L91" i="15"/>
  <c r="O91" i="15" s="1"/>
  <c r="L309" i="15"/>
  <c r="O309" i="15" s="1"/>
  <c r="L310" i="15"/>
  <c r="O310" i="15" s="1"/>
  <c r="L306" i="15"/>
  <c r="O306" i="15" s="1"/>
  <c r="L325" i="15"/>
  <c r="O325" i="15" s="1"/>
  <c r="L65" i="15"/>
  <c r="O65" i="15" s="1"/>
  <c r="L351" i="15"/>
  <c r="O351" i="15" s="1"/>
  <c r="L359" i="15"/>
  <c r="O359" i="15" s="1"/>
  <c r="L363" i="15"/>
  <c r="O363" i="15" s="1"/>
  <c r="L354" i="15"/>
  <c r="O354" i="15" s="1"/>
  <c r="L56" i="15"/>
  <c r="O56" i="15" s="1"/>
  <c r="L142" i="15"/>
  <c r="O142" i="15" s="1"/>
  <c r="L141" i="15"/>
  <c r="O141" i="15" s="1"/>
  <c r="L129" i="15"/>
  <c r="O129" i="15" s="1"/>
  <c r="L128" i="15"/>
  <c r="O128" i="15" s="1"/>
  <c r="L59" i="15"/>
  <c r="O59" i="15" s="1"/>
  <c r="L300" i="15"/>
  <c r="O300" i="15" s="1"/>
  <c r="L292" i="15"/>
  <c r="O292" i="15" s="1"/>
  <c r="L284" i="15"/>
  <c r="O284" i="15" s="1"/>
  <c r="L288" i="15"/>
  <c r="O288" i="15" s="1"/>
  <c r="L301" i="15"/>
  <c r="O301" i="15" s="1"/>
  <c r="L194" i="15"/>
  <c r="O194" i="15" s="1"/>
  <c r="L185" i="15"/>
  <c r="O185" i="15" s="1"/>
  <c r="L167" i="15"/>
  <c r="O167" i="15" s="1"/>
  <c r="L164" i="15"/>
  <c r="O164" i="15" s="1"/>
  <c r="L60" i="15"/>
  <c r="O60" i="15" s="1"/>
  <c r="L250" i="15"/>
  <c r="O250" i="15" s="1"/>
  <c r="L249" i="15"/>
  <c r="O249" i="15" s="1"/>
  <c r="L239" i="15"/>
  <c r="O239" i="15" s="1"/>
  <c r="L236" i="15"/>
  <c r="O236" i="15" s="1"/>
  <c r="L215" i="15"/>
  <c r="O215" i="15" s="1"/>
  <c r="L207" i="15"/>
  <c r="O207" i="15" s="1"/>
  <c r="L219" i="15"/>
  <c r="O219" i="15" s="1"/>
  <c r="L226" i="15"/>
  <c r="O226" i="15" s="1"/>
  <c r="L217" i="15"/>
  <c r="O217" i="15" s="1"/>
  <c r="L79" i="15"/>
  <c r="O79" i="15" s="1"/>
  <c r="L532" i="15"/>
  <c r="O532" i="15" s="1"/>
  <c r="L469" i="15"/>
  <c r="O469" i="15" s="1"/>
  <c r="L416" i="15"/>
  <c r="O416" i="15" s="1"/>
  <c r="L556" i="15"/>
  <c r="O556" i="15" s="1"/>
  <c r="L585" i="15"/>
  <c r="O585" i="15" s="1"/>
  <c r="L645" i="15"/>
  <c r="O645" i="15" s="1"/>
  <c r="L586" i="15"/>
  <c r="O586" i="15" s="1"/>
  <c r="L652" i="15"/>
  <c r="O652" i="15" s="1"/>
  <c r="L478" i="15"/>
  <c r="O478" i="15" s="1"/>
  <c r="L560" i="15"/>
  <c r="O560" i="15" s="1"/>
  <c r="L669" i="15"/>
  <c r="O669" i="15" s="1"/>
  <c r="L422" i="15"/>
  <c r="O422" i="15" s="1"/>
  <c r="L502" i="15"/>
  <c r="O502" i="15" s="1"/>
  <c r="L671" i="15"/>
  <c r="O671" i="15" s="1"/>
  <c r="L615" i="15"/>
  <c r="O615" i="15" s="1"/>
  <c r="L603" i="15"/>
  <c r="O603" i="15" s="1"/>
  <c r="L640" i="15"/>
  <c r="O640" i="15" s="1"/>
  <c r="L542" i="15"/>
  <c r="O542" i="15" s="1"/>
  <c r="L540" i="15"/>
  <c r="O540" i="15" s="1"/>
  <c r="L619" i="15"/>
  <c r="O619" i="15" s="1"/>
  <c r="L567" i="15"/>
  <c r="O567" i="15" s="1"/>
  <c r="L413" i="15"/>
  <c r="O413" i="15" s="1"/>
  <c r="L608" i="15"/>
  <c r="O608" i="15" s="1"/>
  <c r="L526" i="15"/>
  <c r="O526" i="15" s="1"/>
  <c r="L672" i="15"/>
  <c r="O672" i="15" s="1"/>
  <c r="L653" i="15"/>
  <c r="O653" i="15" s="1"/>
  <c r="L425" i="15"/>
  <c r="O425" i="15" s="1"/>
  <c r="L635" i="15"/>
  <c r="O635" i="15" s="1"/>
  <c r="L649" i="15"/>
  <c r="O649" i="15" s="1"/>
  <c r="L563" i="15"/>
  <c r="O563" i="15" s="1"/>
  <c r="L464" i="15"/>
  <c r="O464" i="15" s="1"/>
  <c r="L493" i="15"/>
  <c r="O493" i="15" s="1"/>
  <c r="L463" i="15"/>
  <c r="O463" i="15" s="1"/>
  <c r="L533" i="15"/>
  <c r="O533" i="15" s="1"/>
  <c r="L625" i="15"/>
  <c r="O625" i="15" s="1"/>
  <c r="L501" i="15"/>
  <c r="O501" i="15" s="1"/>
  <c r="L451" i="15"/>
  <c r="O451" i="15" s="1"/>
  <c r="L577" i="15"/>
  <c r="O577" i="15" s="1"/>
  <c r="L495" i="15"/>
  <c r="O495" i="15" s="1"/>
  <c r="L595" i="15"/>
  <c r="O595" i="15" s="1"/>
  <c r="L575" i="15"/>
  <c r="O575" i="15" s="1"/>
  <c r="L614" i="15"/>
  <c r="O614" i="15" s="1"/>
  <c r="L646" i="15"/>
  <c r="O646" i="15" s="1"/>
  <c r="L562" i="15"/>
  <c r="O562" i="15" s="1"/>
  <c r="L557" i="15"/>
  <c r="O557" i="15" s="1"/>
  <c r="L673" i="15"/>
  <c r="O673" i="15" s="1"/>
  <c r="L519" i="15"/>
  <c r="O519" i="15" s="1"/>
  <c r="L412" i="15"/>
  <c r="O412" i="15" s="1"/>
  <c r="L527" i="15"/>
  <c r="O527" i="15" s="1"/>
  <c r="L554" i="15"/>
  <c r="O554" i="15" s="1"/>
  <c r="L613" i="15"/>
  <c r="O613" i="15" s="1"/>
  <c r="L504" i="15"/>
  <c r="O504" i="15" s="1"/>
  <c r="L592" i="15"/>
  <c r="O592" i="15" s="1"/>
  <c r="L589" i="15"/>
  <c r="O589" i="15" s="1"/>
  <c r="L624" i="15"/>
  <c r="O624" i="15" s="1"/>
  <c r="L530" i="15"/>
  <c r="O530" i="15" s="1"/>
  <c r="L432" i="15"/>
  <c r="O432" i="15" s="1"/>
  <c r="L473" i="15"/>
  <c r="O473" i="15" s="1"/>
  <c r="L522" i="15"/>
  <c r="O522" i="15" s="1"/>
  <c r="L548" i="15"/>
  <c r="O548" i="15" s="1"/>
  <c r="L536" i="15"/>
  <c r="O536" i="15" s="1"/>
  <c r="L597" i="15"/>
  <c r="O597" i="15" s="1"/>
  <c r="L665" i="15"/>
  <c r="O665" i="15" s="1"/>
  <c r="L660" i="15"/>
  <c r="O660" i="15" s="1"/>
  <c r="L440" i="15"/>
  <c r="O440" i="15" s="1"/>
  <c r="L476" i="15"/>
  <c r="O476" i="15" s="1"/>
  <c r="L605" i="15"/>
  <c r="O605" i="15" s="1"/>
  <c r="L521" i="15"/>
  <c r="O521" i="15" s="1"/>
  <c r="L654" i="15"/>
  <c r="O654" i="15" s="1"/>
  <c r="L497" i="15"/>
  <c r="O497" i="15" s="1"/>
  <c r="L459" i="15"/>
  <c r="O459" i="15" s="1"/>
  <c r="L611" i="15"/>
  <c r="O611" i="15" s="1"/>
  <c r="L480" i="15"/>
  <c r="O480" i="15" s="1"/>
  <c r="L419" i="15"/>
  <c r="O419" i="15" s="1"/>
  <c r="L518" i="15"/>
  <c r="O518" i="15" s="1"/>
  <c r="L426" i="15"/>
  <c r="O426" i="15" s="1"/>
  <c r="L445" i="15"/>
  <c r="O445" i="15" s="1"/>
  <c r="L678" i="15"/>
  <c r="O678" i="15" s="1"/>
  <c r="L571" i="15"/>
  <c r="O571" i="15" s="1"/>
  <c r="L664" i="15"/>
  <c r="O664" i="15" s="1"/>
  <c r="L437" i="15"/>
  <c r="O437" i="15" s="1"/>
  <c r="L670" i="15"/>
  <c r="O670" i="15" s="1"/>
  <c r="L630" i="15"/>
  <c r="O630" i="15" s="1"/>
  <c r="L420" i="15"/>
  <c r="O420" i="15" s="1"/>
  <c r="L487" i="15"/>
  <c r="O487" i="15" s="1"/>
  <c r="L505" i="15"/>
  <c r="O505" i="15" s="1"/>
  <c r="L415" i="15"/>
  <c r="O415" i="15" s="1"/>
  <c r="L435" i="15"/>
  <c r="O435" i="15" s="1"/>
  <c r="L600" i="15"/>
  <c r="O600" i="15" s="1"/>
  <c r="L641" i="15"/>
  <c r="O641" i="15" s="1"/>
  <c r="L503" i="15"/>
  <c r="O503" i="15" s="1"/>
  <c r="L429" i="15"/>
  <c r="O429" i="15" s="1"/>
  <c r="L516" i="15"/>
  <c r="O516" i="15" s="1"/>
  <c r="L621" i="15"/>
  <c r="O621" i="15" s="1"/>
  <c r="L441" i="15"/>
  <c r="O441" i="15" s="1"/>
  <c r="L547" i="15"/>
  <c r="O547" i="15" s="1"/>
  <c r="L572" i="15"/>
  <c r="O572" i="15" s="1"/>
  <c r="L498" i="15"/>
  <c r="O498" i="15" s="1"/>
  <c r="L462" i="15"/>
  <c r="O462" i="15" s="1"/>
  <c r="L647" i="15"/>
  <c r="O647" i="15" s="1"/>
  <c r="L629" i="15"/>
  <c r="O629" i="15" s="1"/>
  <c r="L450" i="15"/>
  <c r="O450" i="15" s="1"/>
  <c r="L633" i="15"/>
  <c r="O633" i="15" s="1"/>
  <c r="L544" i="15"/>
  <c r="O544" i="15" s="1"/>
  <c r="L525" i="15"/>
  <c r="O525" i="15" s="1"/>
  <c r="L596" i="15"/>
  <c r="O596" i="15" s="1"/>
  <c r="L616" i="15"/>
  <c r="O616" i="15" s="1"/>
  <c r="L446" i="15"/>
  <c r="O446" i="15" s="1"/>
  <c r="L604" i="15"/>
  <c r="O604" i="15" s="1"/>
  <c r="L580" i="15"/>
  <c r="O580" i="15" s="1"/>
  <c r="L529" i="15"/>
  <c r="O529" i="15" s="1"/>
  <c r="L517" i="15"/>
  <c r="O517" i="15" s="1"/>
  <c r="L642" i="15"/>
  <c r="O642" i="15" s="1"/>
  <c r="L470" i="15"/>
  <c r="O470" i="15" s="1"/>
  <c r="L622" i="15"/>
  <c r="O622" i="15" s="1"/>
  <c r="L509" i="15"/>
  <c r="O509" i="15" s="1"/>
  <c r="L511" i="15"/>
  <c r="O511" i="15" s="1"/>
  <c r="L438" i="15"/>
  <c r="O438" i="15" s="1"/>
  <c r="L433" i="15"/>
  <c r="O433" i="15" s="1"/>
  <c r="L602" i="15"/>
  <c r="O602" i="15" s="1"/>
  <c r="L535" i="15"/>
  <c r="O535" i="15" s="1"/>
  <c r="L601" i="15"/>
  <c r="O601" i="15" s="1"/>
  <c r="L550" i="15"/>
  <c r="O550" i="15" s="1"/>
  <c r="L555" i="15"/>
  <c r="O555" i="15" s="1"/>
  <c r="L491" i="15"/>
  <c r="O491" i="15" s="1"/>
  <c r="L392" i="15"/>
  <c r="O392" i="15" s="1"/>
  <c r="L393" i="15"/>
  <c r="O393" i="15" s="1"/>
  <c r="L421" i="15"/>
  <c r="O421" i="15" s="1"/>
  <c r="L675" i="15"/>
  <c r="O675" i="15" s="1"/>
  <c r="L559" i="15"/>
  <c r="O559" i="15" s="1"/>
  <c r="L485" i="15"/>
  <c r="O485" i="15" s="1"/>
  <c r="L414" i="15"/>
  <c r="O414" i="15" s="1"/>
  <c r="L650" i="15"/>
  <c r="O650" i="15" s="1"/>
  <c r="L657" i="15"/>
  <c r="O657" i="15" s="1"/>
  <c r="L607" i="15"/>
  <c r="O607" i="15" s="1"/>
  <c r="L568" i="15"/>
  <c r="O568" i="15" s="1"/>
  <c r="L612" i="15"/>
  <c r="O612" i="15" s="1"/>
  <c r="L581" i="15"/>
  <c r="O581" i="15" s="1"/>
  <c r="L578" i="15"/>
  <c r="O578" i="15" s="1"/>
  <c r="L452" i="15"/>
  <c r="O452" i="15" s="1"/>
  <c r="L436" i="15"/>
  <c r="O436" i="15" s="1"/>
  <c r="L661" i="15"/>
  <c r="O661" i="15" s="1"/>
  <c r="L643" i="15"/>
  <c r="O643" i="15" s="1"/>
  <c r="L524" i="15"/>
  <c r="O524" i="15" s="1"/>
  <c r="L474" i="15"/>
  <c r="O474" i="15" s="1"/>
  <c r="L404" i="15"/>
  <c r="O404" i="15" s="1"/>
  <c r="L406" i="15"/>
  <c r="O406" i="15" s="1"/>
  <c r="L447" i="15"/>
  <c r="O447" i="15" s="1"/>
  <c r="L623" i="15"/>
  <c r="O623" i="15" s="1"/>
  <c r="L499" i="15"/>
  <c r="O499" i="15" s="1"/>
  <c r="L484" i="15"/>
  <c r="O484" i="15" s="1"/>
  <c r="L428" i="15"/>
  <c r="O428" i="15" s="1"/>
  <c r="L539" i="15"/>
  <c r="O539" i="15" s="1"/>
  <c r="L583" i="15"/>
  <c r="O583" i="15" s="1"/>
  <c r="L569" i="15"/>
  <c r="O569" i="15" s="1"/>
  <c r="L591" i="15"/>
  <c r="O591" i="15" s="1"/>
  <c r="L418" i="15"/>
  <c r="O418" i="15" s="1"/>
  <c r="L674" i="15"/>
  <c r="O674" i="15" s="1"/>
  <c r="L489" i="15"/>
  <c r="O489" i="15" s="1"/>
  <c r="L453" i="15"/>
  <c r="O453" i="15" s="1"/>
  <c r="L512" i="15"/>
  <c r="O512" i="15" s="1"/>
  <c r="L448" i="15"/>
  <c r="O448" i="15" s="1"/>
  <c r="L531" i="15"/>
  <c r="O531" i="15" s="1"/>
  <c r="L481" i="15"/>
  <c r="O481" i="15" s="1"/>
  <c r="L610" i="15"/>
  <c r="O610" i="15" s="1"/>
  <c r="L634" i="15"/>
  <c r="O634" i="15" s="1"/>
  <c r="L389" i="15"/>
  <c r="O389" i="15" s="1"/>
  <c r="L398" i="15"/>
  <c r="O398" i="15" s="1"/>
  <c r="L573" i="15"/>
  <c r="O573" i="15" s="1"/>
  <c r="L417" i="15"/>
  <c r="O417" i="15" s="1"/>
  <c r="L458" i="15"/>
  <c r="O458" i="15" s="1"/>
  <c r="L424" i="15"/>
  <c r="O424" i="15" s="1"/>
  <c r="L444" i="15"/>
  <c r="O444" i="15" s="1"/>
  <c r="L627" i="15"/>
  <c r="O627" i="15" s="1"/>
  <c r="L496" i="15"/>
  <c r="O496" i="15" s="1"/>
  <c r="L468" i="15"/>
  <c r="O468" i="15" s="1"/>
  <c r="L465" i="15"/>
  <c r="O465" i="15" s="1"/>
  <c r="L566" i="15"/>
  <c r="O566" i="15" s="1"/>
  <c r="L515" i="15"/>
  <c r="O515" i="15" s="1"/>
  <c r="L549" i="15"/>
  <c r="O549" i="15" s="1"/>
  <c r="L488" i="15"/>
  <c r="O488" i="15" s="1"/>
  <c r="L471" i="15"/>
  <c r="O471" i="15" s="1"/>
  <c r="L648" i="15"/>
  <c r="O648" i="15" s="1"/>
  <c r="L431" i="15"/>
  <c r="O431" i="15" s="1"/>
  <c r="L632" i="15"/>
  <c r="O632" i="15" s="1"/>
  <c r="L618" i="15"/>
  <c r="O618" i="15" s="1"/>
  <c r="L439" i="15"/>
  <c r="O439" i="15" s="1"/>
  <c r="L409" i="15"/>
  <c r="O409" i="15" s="1"/>
  <c r="L410" i="15"/>
  <c r="O410" i="15" s="1"/>
  <c r="L407" i="15"/>
  <c r="O407" i="15" s="1"/>
  <c r="L384" i="15"/>
  <c r="O384" i="15" s="1"/>
  <c r="L510" i="15"/>
  <c r="O510" i="15" s="1"/>
  <c r="L483" i="15"/>
  <c r="O483" i="15" s="1"/>
  <c r="L574" i="15"/>
  <c r="O574" i="15" s="1"/>
  <c r="L475" i="15"/>
  <c r="O475" i="15" s="1"/>
  <c r="L626" i="15"/>
  <c r="O626" i="15" s="1"/>
  <c r="L461" i="15"/>
  <c r="O461" i="15" s="1"/>
  <c r="L456" i="15"/>
  <c r="O456" i="15" s="1"/>
  <c r="L582" i="15"/>
  <c r="O582" i="15" s="1"/>
  <c r="L537" i="15"/>
  <c r="O537" i="15" s="1"/>
  <c r="L545" i="15"/>
  <c r="O545" i="15" s="1"/>
  <c r="L553" i="15"/>
  <c r="O553" i="15" s="1"/>
  <c r="L460" i="15"/>
  <c r="O460" i="15" s="1"/>
  <c r="L590" i="15"/>
  <c r="O590" i="15" s="1"/>
  <c r="L617" i="15"/>
  <c r="O617" i="15" s="1"/>
  <c r="L492" i="15"/>
  <c r="O492" i="15" s="1"/>
  <c r="L430" i="15"/>
  <c r="O430" i="15" s="1"/>
  <c r="L570" i="15"/>
  <c r="O570" i="15" s="1"/>
  <c r="L584" i="15"/>
  <c r="O584" i="15" s="1"/>
  <c r="L411" i="15"/>
  <c r="O411" i="15" s="1"/>
  <c r="L538" i="15"/>
  <c r="O538" i="15" s="1"/>
  <c r="L449" i="15"/>
  <c r="O449" i="15" s="1"/>
  <c r="L546" i="15"/>
  <c r="O546" i="15" s="1"/>
  <c r="L628" i="15"/>
  <c r="O628" i="15" s="1"/>
  <c r="L609" i="15"/>
  <c r="O609" i="15" s="1"/>
  <c r="L598" i="15"/>
  <c r="O598" i="15" s="1"/>
  <c r="L658" i="15"/>
  <c r="O658" i="15" s="1"/>
  <c r="L472" i="15"/>
  <c r="O472" i="15" s="1"/>
  <c r="L508" i="15"/>
  <c r="O508" i="15" s="1"/>
  <c r="L551" i="15"/>
  <c r="O551" i="15" s="1"/>
  <c r="L543" i="15"/>
  <c r="O543" i="15" s="1"/>
  <c r="L594" i="15"/>
  <c r="O594" i="15" s="1"/>
  <c r="L659" i="15"/>
  <c r="O659" i="15" s="1"/>
  <c r="L528" i="15"/>
  <c r="O528" i="15" s="1"/>
  <c r="L558" i="15"/>
  <c r="O558" i="15" s="1"/>
  <c r="L467" i="15"/>
  <c r="O467" i="15" s="1"/>
  <c r="L520" i="15"/>
  <c r="O520" i="15" s="1"/>
  <c r="L443" i="15"/>
  <c r="O443" i="15" s="1"/>
  <c r="L399" i="15"/>
  <c r="O399" i="15" s="1"/>
  <c r="L390" i="15"/>
  <c r="O390" i="15" s="1"/>
  <c r="L638" i="15"/>
  <c r="O638" i="15" s="1"/>
  <c r="L662" i="15"/>
  <c r="O662" i="15" s="1"/>
  <c r="L514" i="15"/>
  <c r="O514" i="15" s="1"/>
  <c r="L455" i="15"/>
  <c r="O455" i="15" s="1"/>
  <c r="L513" i="15"/>
  <c r="O513" i="15" s="1"/>
  <c r="L606" i="15"/>
  <c r="O606" i="15" s="1"/>
  <c r="L620" i="15"/>
  <c r="O620" i="15" s="1"/>
  <c r="L427" i="15"/>
  <c r="O427" i="15" s="1"/>
  <c r="L663" i="15"/>
  <c r="O663" i="15" s="1"/>
  <c r="L564" i="15"/>
  <c r="O564" i="15" s="1"/>
  <c r="L541" i="15"/>
  <c r="O541" i="15" s="1"/>
  <c r="L579" i="15"/>
  <c r="O579" i="15" s="1"/>
  <c r="L477" i="15"/>
  <c r="O477" i="15" s="1"/>
  <c r="L576" i="15"/>
  <c r="O576" i="15" s="1"/>
  <c r="L679" i="15"/>
  <c r="O679" i="15" s="1"/>
  <c r="L655" i="15"/>
  <c r="O655" i="15" s="1"/>
  <c r="L482" i="15"/>
  <c r="O482" i="15" s="1"/>
  <c r="L494" i="15"/>
  <c r="O494" i="15" s="1"/>
  <c r="L534" i="15"/>
  <c r="O534" i="15" s="1"/>
  <c r="L408" i="15"/>
  <c r="O408" i="15" s="1"/>
  <c r="L385" i="15"/>
  <c r="O385" i="15" s="1"/>
  <c r="L405" i="15"/>
  <c r="O405" i="15" s="1"/>
  <c r="L677" i="15"/>
  <c r="O677" i="15" s="1"/>
  <c r="L423" i="15"/>
  <c r="O423" i="15" s="1"/>
  <c r="L466" i="15"/>
  <c r="O466" i="15" s="1"/>
  <c r="L486" i="15"/>
  <c r="O486" i="15" s="1"/>
  <c r="L506" i="15"/>
  <c r="O506" i="15" s="1"/>
  <c r="L637" i="15"/>
  <c r="O637" i="15" s="1"/>
  <c r="L552" i="15"/>
  <c r="O552" i="15" s="1"/>
  <c r="L442" i="15"/>
  <c r="O442" i="15" s="1"/>
  <c r="L561" i="15"/>
  <c r="O561" i="15" s="1"/>
  <c r="L587" i="15"/>
  <c r="O587" i="15" s="1"/>
  <c r="L676" i="15"/>
  <c r="O676" i="15" s="1"/>
  <c r="L651" i="15"/>
  <c r="O651" i="15" s="1"/>
  <c r="L490" i="15"/>
  <c r="O490" i="15" s="1"/>
  <c r="L523" i="15"/>
  <c r="O523" i="15" s="1"/>
  <c r="L631" i="15"/>
  <c r="O631" i="15" s="1"/>
  <c r="L639" i="15"/>
  <c r="O639" i="15" s="1"/>
  <c r="L593" i="15"/>
  <c r="O593" i="15" s="1"/>
  <c r="L434" i="15"/>
  <c r="O434" i="15" s="1"/>
  <c r="L666" i="15"/>
  <c r="O666" i="15" s="1"/>
  <c r="O10" i="15"/>
  <c r="O20" i="15"/>
  <c r="O13" i="15"/>
  <c r="O11" i="15"/>
  <c r="O15" i="15"/>
  <c r="L375" i="15"/>
  <c r="O375" i="15" s="1"/>
  <c r="O9" i="15"/>
  <c r="O12" i="15"/>
  <c r="O6" i="15"/>
  <c r="O7" i="15"/>
  <c r="O28" i="15"/>
  <c r="O5" i="15"/>
  <c r="O14" i="15"/>
  <c r="I10" i="11" l="1"/>
  <c r="I9" i="11"/>
  <c r="L10" i="11"/>
  <c r="K10" i="11"/>
  <c r="N10" i="11"/>
  <c r="J10" i="11"/>
  <c r="M10" i="11"/>
  <c r="M9" i="11"/>
  <c r="K9" i="11"/>
  <c r="J9" i="11"/>
  <c r="N9" i="11"/>
  <c r="L9" i="11"/>
  <c r="M45" i="9"/>
  <c r="D51" i="9" s="1"/>
  <c r="L11" i="11" l="1"/>
  <c r="L14" i="11" s="1"/>
  <c r="N11" i="11"/>
  <c r="N14" i="11" s="1"/>
  <c r="I11" i="11"/>
  <c r="I14" i="11" s="1"/>
  <c r="I16" i="11" s="1"/>
  <c r="J11" i="11"/>
  <c r="J14" i="11" s="1"/>
  <c r="J17" i="11" s="1"/>
  <c r="M11" i="11"/>
  <c r="M14" i="11" s="1"/>
  <c r="K11" i="11"/>
  <c r="K14" i="11" s="1"/>
  <c r="K16" i="11" s="1"/>
  <c r="J51" i="9"/>
  <c r="F45" i="9"/>
  <c r="G45" i="9" s="1"/>
  <c r="H45" i="9" s="1"/>
  <c r="I45" i="9" s="1"/>
  <c r="J45" i="9" s="1"/>
  <c r="K45" i="9" s="1"/>
  <c r="L45" i="9" s="1"/>
  <c r="M17" i="11" l="1"/>
  <c r="M16" i="11"/>
  <c r="N17" i="11"/>
  <c r="N16" i="11"/>
  <c r="L16" i="11"/>
  <c r="L17" i="11"/>
  <c r="J16" i="11"/>
  <c r="K17" i="11"/>
  <c r="I17" i="11"/>
  <c r="E44" i="9"/>
  <c r="M44" i="9" s="1"/>
  <c r="D50" i="9" s="1"/>
  <c r="D15" i="9"/>
  <c r="D17" i="9" s="1"/>
  <c r="E22" i="9" l="1"/>
  <c r="E24" i="9"/>
  <c r="E20" i="9"/>
  <c r="E18" i="9"/>
  <c r="F44" i="9"/>
  <c r="G44" i="9" s="1"/>
  <c r="H44" i="9" s="1"/>
  <c r="I44" i="9" s="1"/>
  <c r="J44" i="9" s="1"/>
  <c r="K44" i="9" s="1"/>
  <c r="L44" i="9" s="1"/>
  <c r="J50" i="9"/>
</calcChain>
</file>

<file path=xl/sharedStrings.xml><?xml version="1.0" encoding="utf-8"?>
<sst xmlns="http://schemas.openxmlformats.org/spreadsheetml/2006/main" count="4470" uniqueCount="460">
  <si>
    <t>Decarbonalize, our GHG Calculation Tool</t>
  </si>
  <si>
    <t>Welcome</t>
  </si>
  <si>
    <t>Thank you for being here! It means that you are serious about decarbonizing your organization, and want to take the first step into professionally calculating your organization's emissions. If you go to the next tab, your journey of GHG calculations begins! Don't worry, we will be there every step of the way to guide you through.</t>
  </si>
  <si>
    <t>Quick guide</t>
  </si>
  <si>
    <t>Go to</t>
  </si>
  <si>
    <t>Introduction</t>
  </si>
  <si>
    <t>Company information</t>
  </si>
  <si>
    <t>Scope 1</t>
  </si>
  <si>
    <t>Scope 2</t>
  </si>
  <si>
    <t>Scope 3</t>
  </si>
  <si>
    <t>Emission factors</t>
  </si>
  <si>
    <t>Dashboard</t>
  </si>
  <si>
    <t>Next steps</t>
  </si>
  <si>
    <t>About this tool</t>
  </si>
  <si>
    <t xml:space="preserve">Fill in your company details below. It would be best to fill in all fields, as the information on this tab is also linked to the following tabs. Keeping a good record of who eventually filled in the details is helpful. This is because this tool remains usable for several years, so you can continue to measure progress and success! </t>
  </si>
  <si>
    <t>Please fill in your company information</t>
  </si>
  <si>
    <t>Company name:</t>
  </si>
  <si>
    <t>Filled in by:</t>
  </si>
  <si>
    <t>Number of locations:</t>
  </si>
  <si>
    <t>#</t>
  </si>
  <si>
    <t>Location name</t>
  </si>
  <si>
    <t>Address</t>
  </si>
  <si>
    <t>Country</t>
  </si>
  <si>
    <t>Person Responsible</t>
  </si>
  <si>
    <t>Contact person 1</t>
  </si>
  <si>
    <t>Location 1</t>
  </si>
  <si>
    <t>Location 2</t>
  </si>
  <si>
    <t>Location 3</t>
  </si>
  <si>
    <t>Location 4</t>
  </si>
  <si>
    <t>Location 5</t>
  </si>
  <si>
    <t>Location 6</t>
  </si>
  <si>
    <t>Location 7</t>
  </si>
  <si>
    <t>Location 8</t>
  </si>
  <si>
    <t>Location 9</t>
  </si>
  <si>
    <t>Location 10</t>
  </si>
  <si>
    <t>Scope 1 GHG emissions</t>
  </si>
  <si>
    <t>Calculate your organisation's scope 1 emissions using the data in this tab.</t>
  </si>
  <si>
    <t>Manual</t>
  </si>
  <si>
    <r>
      <rPr>
        <sz val="10"/>
        <color rgb="FF1C1C1C"/>
        <rFont val="Verdana"/>
        <family val="2"/>
      </rPr>
      <t xml:space="preserve">When completing this tab, go through the following steps:  
1. Enter the relevant consumption data per year (i.e., for 2020 in column J) in the value cells (for example, cell J22);
2. Check that you have selected the correct unit in column </t>
    </r>
    <r>
      <rPr>
        <sz val="10"/>
        <color theme="1"/>
        <rFont val="Verdana"/>
        <family val="2"/>
      </rPr>
      <t>F</t>
    </r>
    <r>
      <rPr>
        <sz val="10"/>
        <color rgb="FF1C1C1C"/>
        <rFont val="Verdana"/>
        <family val="2"/>
      </rPr>
      <t>, 'Unit.' If the unit you are looking for is not included in the selection (dropdown), then convert the company data to a unit, which you can select.  In the unit cels (column F) the green color means you can select a unit and a white color means only the pre-selected unit is possible; 
3. For the diesel or petrol cars, enter the total of all locations combined. 
4. If relevant, enter the consumption data for electricity, other energy forms, and HVAC per location. If you have one site, only fill in the company data for one site. If you have two locations, enter the company data for two sites only, and so on (maximum of 10 sites);
5. Leave it blank if a category is irrelevant to your organization (e.g., 'natural gas consumption because you do not use gas'). If you don't have complete consumption data for a relevant category, you have two options. You can enter no data and leave the valuation areas blank, which leads to a less accurate GHG footprint. Or you can estimate/extrapolate data based on averages. Either way, make sure you get your data supply in order!
Tips: Supplier invoices often show what you consume (e.g., diesel/petrol, green/grey electricity). When entering the data, ask yourself whether it is complete and whether the total consumption is realistic. We recommend applying the four-eye principle and having a colleague check the completed data - record assumptions, considerations, and decisions in the 'Comment' column K. 
Good luck filling in!</t>
    </r>
  </si>
  <si>
    <t>Please fill in your scope 1 data below</t>
  </si>
  <si>
    <t>All locations</t>
  </si>
  <si>
    <t>Lookup value</t>
  </si>
  <si>
    <t>Category</t>
  </si>
  <si>
    <t>Description</t>
  </si>
  <si>
    <t>Unit</t>
  </si>
  <si>
    <t>Value</t>
  </si>
  <si>
    <t>Comment</t>
  </si>
  <si>
    <t>Diesel cars</t>
  </si>
  <si>
    <r>
      <rPr>
        <sz val="8"/>
        <color theme="0"/>
        <rFont val="Poppins"/>
      </rPr>
      <t>•</t>
    </r>
    <r>
      <rPr>
        <sz val="8.6999999999999993"/>
        <color theme="0"/>
        <rFont val="Verdana"/>
        <family val="2"/>
      </rPr>
      <t xml:space="preserve"> </t>
    </r>
    <r>
      <rPr>
        <sz val="8"/>
        <color theme="0"/>
        <rFont val="Verdana"/>
        <family val="2"/>
      </rPr>
      <t xml:space="preserve">Diesel consumption or kilometers driven by company and leased vehicles
</t>
    </r>
    <r>
      <rPr>
        <sz val="8"/>
        <color theme="0"/>
        <rFont val="Poppins"/>
      </rPr>
      <t>•</t>
    </r>
    <r>
      <rPr>
        <sz val="8.6999999999999993"/>
        <color theme="0"/>
        <rFont val="Verdana"/>
        <family val="2"/>
      </rPr>
      <t xml:space="preserve"> </t>
    </r>
    <r>
      <rPr>
        <sz val="8"/>
        <color theme="0"/>
        <rFont val="Verdana"/>
        <family val="2"/>
      </rPr>
      <t xml:space="preserve">Unit: Select using dropdown in column  F
</t>
    </r>
    <r>
      <rPr>
        <sz val="8"/>
        <color theme="0"/>
        <rFont val="Poppins"/>
      </rPr>
      <t>•</t>
    </r>
    <r>
      <rPr>
        <sz val="8.6999999999999993"/>
        <color theme="0"/>
        <rFont val="Verdana"/>
        <family val="2"/>
      </rPr>
      <t xml:space="preserve"> </t>
    </r>
    <r>
      <rPr>
        <sz val="8"/>
        <color theme="0"/>
        <rFont val="Verdana"/>
        <family val="2"/>
      </rPr>
      <t>Preferred unit: Liters</t>
    </r>
  </si>
  <si>
    <t>Liters</t>
  </si>
  <si>
    <t>Petrol cars</t>
  </si>
  <si>
    <r>
      <rPr>
        <sz val="8"/>
        <color theme="0"/>
        <rFont val="Poppins"/>
      </rPr>
      <t>•</t>
    </r>
    <r>
      <rPr>
        <sz val="8.6999999999999993"/>
        <color theme="0"/>
        <rFont val="Verdana"/>
        <family val="2"/>
      </rPr>
      <t xml:space="preserve"> </t>
    </r>
    <r>
      <rPr>
        <sz val="8"/>
        <color theme="0"/>
        <rFont val="Verdana"/>
        <family val="2"/>
      </rPr>
      <t xml:space="preserve">Petrol consumption or kilometers driven by company and leased vehicles
</t>
    </r>
    <r>
      <rPr>
        <sz val="8"/>
        <color theme="0"/>
        <rFont val="Poppins"/>
      </rPr>
      <t>•</t>
    </r>
    <r>
      <rPr>
        <sz val="8.6999999999999993"/>
        <color theme="0"/>
        <rFont val="Verdana"/>
        <family val="2"/>
      </rPr>
      <t xml:space="preserve"> </t>
    </r>
    <r>
      <rPr>
        <sz val="8"/>
        <color theme="0"/>
        <rFont val="Verdana"/>
        <family val="2"/>
      </rPr>
      <t xml:space="preserve">Unit: Select using dropdown in column F 
</t>
    </r>
    <r>
      <rPr>
        <sz val="8"/>
        <color theme="0"/>
        <rFont val="Poppins"/>
      </rPr>
      <t>•</t>
    </r>
    <r>
      <rPr>
        <sz val="8.6999999999999993"/>
        <color theme="0"/>
        <rFont val="Verdana"/>
        <family val="2"/>
      </rPr>
      <t xml:space="preserve"> </t>
    </r>
    <r>
      <rPr>
        <sz val="8"/>
        <color theme="0"/>
        <rFont val="Verdana"/>
        <family val="2"/>
      </rPr>
      <t>Preferred Unit: Liters</t>
    </r>
  </si>
  <si>
    <t>Natural gas</t>
  </si>
  <si>
    <r>
      <rPr>
        <sz val="8"/>
        <color theme="0"/>
        <rFont val="Poppins"/>
      </rPr>
      <t xml:space="preserve">• </t>
    </r>
    <r>
      <rPr>
        <sz val="8"/>
        <color theme="0"/>
        <rFont val="Verdana"/>
        <family val="2"/>
      </rPr>
      <t xml:space="preserve">Natural gas consumption for building heating purposes 
</t>
    </r>
    <r>
      <rPr>
        <sz val="8"/>
        <color theme="0"/>
        <rFont val="Poppins"/>
      </rPr>
      <t xml:space="preserve">• </t>
    </r>
    <r>
      <rPr>
        <sz val="8"/>
        <color theme="0"/>
        <rFont val="Verdana"/>
        <family val="2"/>
      </rPr>
      <t xml:space="preserve">Unit: Select using dropdown in column F
</t>
    </r>
    <r>
      <rPr>
        <sz val="8"/>
        <color theme="0"/>
        <rFont val="Poppins"/>
      </rPr>
      <t>•</t>
    </r>
    <r>
      <rPr>
        <sz val="8.6999999999999993"/>
        <color theme="0"/>
        <rFont val="Verdana"/>
        <family val="2"/>
      </rPr>
      <t xml:space="preserve"> </t>
    </r>
    <r>
      <rPr>
        <sz val="8"/>
        <color theme="0"/>
        <rFont val="Verdana"/>
        <family val="2"/>
      </rPr>
      <t>Preferred unit: Nm3</t>
    </r>
  </si>
  <si>
    <t>Select unit</t>
  </si>
  <si>
    <t>Diesel consumption for energy generation</t>
  </si>
  <si>
    <r>
      <rPr>
        <sz val="8"/>
        <color theme="0"/>
        <rFont val="Poppins"/>
      </rPr>
      <t>•</t>
    </r>
    <r>
      <rPr>
        <sz val="8"/>
        <color theme="0"/>
        <rFont val="Verdana"/>
        <family val="2"/>
      </rPr>
      <t xml:space="preserve"> Diesel that is used for fixed fuel consumption appliances
</t>
    </r>
    <r>
      <rPr>
        <sz val="8"/>
        <color theme="0"/>
        <rFont val="Poppins"/>
      </rPr>
      <t xml:space="preserve">• </t>
    </r>
    <r>
      <rPr>
        <sz val="8"/>
        <color theme="0"/>
        <rFont val="Verdana"/>
        <family val="2"/>
      </rPr>
      <t xml:space="preserve">Example: Diesel consumption for local backup generators
</t>
    </r>
    <r>
      <rPr>
        <sz val="8"/>
        <color theme="0"/>
        <rFont val="Poppins"/>
      </rPr>
      <t>•</t>
    </r>
    <r>
      <rPr>
        <sz val="8.6999999999999993"/>
        <color theme="0"/>
        <rFont val="Verdana"/>
        <family val="2"/>
      </rPr>
      <t xml:space="preserve"> </t>
    </r>
    <r>
      <rPr>
        <sz val="8"/>
        <color theme="0"/>
        <rFont val="Verdana"/>
        <family val="2"/>
      </rPr>
      <t>Unit: Liters</t>
    </r>
  </si>
  <si>
    <t>Petrol consumption for energy generation</t>
  </si>
  <si>
    <r>
      <rPr>
        <sz val="8"/>
        <color theme="0"/>
        <rFont val="Poppins"/>
      </rPr>
      <t xml:space="preserve">• </t>
    </r>
    <r>
      <rPr>
        <sz val="8"/>
        <color theme="0"/>
        <rFont val="Verdana"/>
        <family val="2"/>
      </rPr>
      <t xml:space="preserve">Petrol that is used for fixed fuel consumption appliances
</t>
    </r>
    <r>
      <rPr>
        <sz val="8"/>
        <color theme="0"/>
        <rFont val="Poppins"/>
      </rPr>
      <t xml:space="preserve">• </t>
    </r>
    <r>
      <rPr>
        <sz val="8"/>
        <color theme="0"/>
        <rFont val="Verdana"/>
        <family val="2"/>
      </rPr>
      <t xml:space="preserve">Example: Petrol consumption for local backup generators
</t>
    </r>
    <r>
      <rPr>
        <sz val="8"/>
        <color theme="0"/>
        <rFont val="Poppins"/>
      </rPr>
      <t xml:space="preserve">• </t>
    </r>
    <r>
      <rPr>
        <sz val="8"/>
        <color theme="0"/>
        <rFont val="Verdana"/>
        <family val="2"/>
      </rPr>
      <t>Unit: Liters</t>
    </r>
  </si>
  <si>
    <t>Refrigerant leakage</t>
  </si>
  <si>
    <r>
      <rPr>
        <sz val="8"/>
        <color theme="0"/>
        <rFont val="Poppins"/>
      </rPr>
      <t xml:space="preserve">• </t>
    </r>
    <r>
      <rPr>
        <sz val="8"/>
        <color theme="0"/>
        <rFont val="Verdana"/>
        <family val="2"/>
      </rPr>
      <t xml:space="preserve">This is usually equal to the amount of refrigerant refilled annually
</t>
    </r>
  </si>
  <si>
    <t>kg</t>
  </si>
  <si>
    <t>Select the refrigerant type on the right:</t>
  </si>
  <si>
    <r>
      <rPr>
        <sz val="8"/>
        <color theme="0"/>
        <rFont val="Poppins"/>
      </rPr>
      <t>•</t>
    </r>
    <r>
      <rPr>
        <sz val="8.6999999999999993"/>
        <color theme="0"/>
        <rFont val="Verdana"/>
        <family val="2"/>
      </rPr>
      <t xml:space="preserve"> </t>
    </r>
    <r>
      <rPr>
        <sz val="8"/>
        <color theme="0"/>
        <rFont val="Verdana"/>
        <family val="2"/>
      </rPr>
      <t>Unit: Kilogram</t>
    </r>
  </si>
  <si>
    <r>
      <rPr>
        <sz val="8"/>
        <color theme="0"/>
        <rFont val="Poppins"/>
      </rPr>
      <t>•</t>
    </r>
    <r>
      <rPr>
        <sz val="8.6999999999999993"/>
        <color theme="0"/>
        <rFont val="Verdana"/>
        <family val="2"/>
      </rPr>
      <t xml:space="preserve"> </t>
    </r>
    <r>
      <rPr>
        <sz val="8"/>
        <color theme="0"/>
        <rFont val="Verdana"/>
        <family val="2"/>
      </rPr>
      <t>Type of refrigerant: Select for each year using the dropdowns to the right</t>
    </r>
  </si>
  <si>
    <t>Scope 2 GHG emissions</t>
  </si>
  <si>
    <t>Calculate your organisation's scope 2 emissions using the data in this tab.</t>
  </si>
  <si>
    <t xml:space="preserve">When completing this tab, go through the following steps:
1. Enter the relevant consumption data per year (i.e. for 2020 in column J) in the value cells (for example, cell J22) 
2. Check that you have selected the unit in column F, 'Unit". If the unit you are looking for is not included in the selection (dropdown), then convert the company data to a unit, which you can select. In the unit cels (column F) the green color means you can select a unit and a white color means only the pre-selected unit is possible.
3. For the electric cars, enter the total of all locations combined. A European location-based emission factor is used for calculating the emissions of electric cars. Furthermore, it is assumed that 70% of charging occurs outside of company locations (e.g., at home, publicly, etc.).
4. If you have one site, only fill in the company data for that site. If you have two locations, enter the company data for those two sites only, and so on (a maximum of 10 sites)
Tips: Supplier invoices often show what you consume (e.g., diesel/petrol, green/grey electricity). When entering the data, ask yourself whether it is complete and whether the total consumption is realistic. We recommend applying the four-eye principle and having a colleague check the completed data - record assumptions, considerations, and decisions in the 'Comment' column J. 
Good luck filling in!
</t>
  </si>
  <si>
    <t>Please fill in your scope 2 data below</t>
  </si>
  <si>
    <t>Electric cars</t>
  </si>
  <si>
    <r>
      <t>•</t>
    </r>
    <r>
      <rPr>
        <sz val="8.5"/>
        <color theme="0"/>
        <rFont val="Verdana"/>
        <family val="2"/>
      </rPr>
      <t xml:space="preserve"> </t>
    </r>
    <r>
      <rPr>
        <sz val="10"/>
        <color theme="0"/>
        <rFont val="Verdana"/>
        <family val="2"/>
      </rPr>
      <t>Electricity consumption or kilometres driven by company and leased vehicles 
•</t>
    </r>
    <r>
      <rPr>
        <sz val="8.5"/>
        <color theme="0"/>
        <rFont val="Verdana"/>
        <family val="2"/>
      </rPr>
      <t xml:space="preserve"> </t>
    </r>
    <r>
      <rPr>
        <sz val="10"/>
        <color theme="0"/>
        <rFont val="Verdana"/>
        <family val="2"/>
      </rPr>
      <t>Select unit from dropdown in column F
• Preferred Unit: kWh</t>
    </r>
  </si>
  <si>
    <t>km</t>
  </si>
  <si>
    <t>Electricity</t>
  </si>
  <si>
    <t>Emission factor</t>
  </si>
  <si>
    <t>Purchased non-renewable electricity</t>
  </si>
  <si>
    <t>• Non-renewable electricity purchased from energy provider
• Select unit from dropdown in column F</t>
  </si>
  <si>
    <t>kWh</t>
  </si>
  <si>
    <t>Purchased renewable electricity</t>
  </si>
  <si>
    <t>• Renewable electricity purchased from a utility provider
• Select the unit from the dropdown in column F
• For renewable electricity, this is always 0 kg CO2/kWh or mWh</t>
  </si>
  <si>
    <t>Generated renewable electricity</t>
  </si>
  <si>
    <t>• Renewable electricity generated by the company on-site
• Select unit from dropdown in column F</t>
  </si>
  <si>
    <t>District heating</t>
  </si>
  <si>
    <t>• Heating consumption purchased from a local heating network
• Select using the dropdown in column F</t>
  </si>
  <si>
    <t>Scope 3 GHG emissions</t>
  </si>
  <si>
    <t xml:space="preserve">Calculate your organisation's scope 3 emissions using the data in this tab. </t>
  </si>
  <si>
    <t>When completing this tab, go through the following steps:
1. Enter the relevant consumption data per year (i.e. for 2020 in column I) in the value cells (for example, cell I22) 
2. Check that you have selected the unit in column G, 'Unit". If the unit you are looking for is not included in the selection (dropdown), then convert the company data to a unit, which you can select. In the unit cels (column G) the green color means you can select a unit and a white color means only the pre-selected unit is possible. 
3. A distinction is made between short flights (&lt;700 km), medium flights (700-2500 km), and long flights (&gt;2500 km). Short distances are relatively more polluting per km flown than long distances;
4. Commuting refers to the traffic of employees using transport between home and workplace. You enter the kilometers driven per transport type over the chosen year;
5. Logistics involves the transport and distribution of purchased products and services and transportation to the customer. You enter the number of kilometers traveled per type of freight (hired transport) here. This tool does not distinguish between upstream and downstream transport; 
6. Waste refers to the waste caused/produced in the business process (incl. office). Enter the amount paid to collect and treat the waste. This tool does not distinguish between different types of waste;
7. Purchased goods and services refers to products and services purchased by the organization to carry out its business activities. In the dropdown, select the sector where the costs were incurred and enter the amount spent per sector. Including all (100%) purchased goods and services is probably not feasible, but ensure you have the most significant 5-10 categories covering &gt;80% of costs together.
Tips: Supplier invoices often show what you consume (e.g., diesel/petrol, green/grey electricity). When entering the data, ask yourself whether it is complete and whether the total consumption is realistic. We recommend applying the four-eye principle and having a colleague check the completed data—record assumptions, considerations, and decisions in the 'Comment' box. 
Good luck filling in!</t>
  </si>
  <si>
    <t>Please fill in your scope 3 data below</t>
  </si>
  <si>
    <t>All Locations</t>
  </si>
  <si>
    <t>Transport</t>
  </si>
  <si>
    <t>Type</t>
  </si>
  <si>
    <t>Flights</t>
  </si>
  <si>
    <t>Company flights (&lt;700km one-way)</t>
  </si>
  <si>
    <t>Company flights (700km - 2500km one-way)</t>
  </si>
  <si>
    <t>Company flights (&gt;2500km one-way)</t>
  </si>
  <si>
    <t>Employee commuting</t>
  </si>
  <si>
    <t>Car</t>
  </si>
  <si>
    <t>Boat</t>
  </si>
  <si>
    <t>Bus</t>
  </si>
  <si>
    <t>Metro</t>
  </si>
  <si>
    <t>Taxi</t>
  </si>
  <si>
    <t>Train</t>
  </si>
  <si>
    <t>Logistics</t>
  </si>
  <si>
    <t>Airplane</t>
  </si>
  <si>
    <t>Truck</t>
  </si>
  <si>
    <t>Procurement</t>
  </si>
  <si>
    <t>Waste</t>
  </si>
  <si>
    <t>Waste processing</t>
  </si>
  <si>
    <t>EUR</t>
  </si>
  <si>
    <t>Sector</t>
  </si>
  <si>
    <t>Industry</t>
  </si>
  <si>
    <t>Purchased goods &amp; services</t>
  </si>
  <si>
    <t xml:space="preserve">            Introduction</t>
  </si>
  <si>
    <t xml:space="preserve">An emission factor converts consumption data into equivalent amounts of carbon emissions based on their carbon footprint. In this tool we use the following open source databases to calculate carbon emissions: </t>
  </si>
  <si>
    <t>• Lijst met emissiefactoren (Dutch source) - Specific emission factors for Dutch context</t>
  </si>
  <si>
    <t>• DEFRA (UK source) - European average factor for natural gas use</t>
  </si>
  <si>
    <t>• AIB (European source)  - Electricity grid emissions for specific European countries</t>
  </si>
  <si>
    <t>• WIOD (USA source) - Spend based method</t>
  </si>
  <si>
    <t xml:space="preserve">
Good luck learning about conversion factors!</t>
  </si>
  <si>
    <t>Scope</t>
  </si>
  <si>
    <t>CF name</t>
  </si>
  <si>
    <t>Applicable country</t>
  </si>
  <si>
    <t>CF</t>
  </si>
  <si>
    <t>Source</t>
  </si>
  <si>
    <t>Remarks</t>
  </si>
  <si>
    <t>Fuels</t>
  </si>
  <si>
    <t>NL</t>
  </si>
  <si>
    <t>Nm3</t>
  </si>
  <si>
    <t>TTW</t>
  </si>
  <si>
    <t>Lijst emissiefactoren | CO2 emissiefactoren (2020-2021-2022-2023)</t>
  </si>
  <si>
    <t xml:space="preserve">
Natural gas (Power plant fuels and individual heat generation)</t>
  </si>
  <si>
    <t>Europe</t>
  </si>
  <si>
    <t>DEFRA - UK Government GHG Conversion Factors for Company Reporting (2020-2021-2022-2023)</t>
  </si>
  <si>
    <t>GJ</t>
  </si>
  <si>
    <t>MWh</t>
  </si>
  <si>
    <t>liters</t>
  </si>
  <si>
    <t>Diesel (B7)</t>
  </si>
  <si>
    <t>Petrol (E10)</t>
  </si>
  <si>
    <t xml:space="preserve">LPG </t>
  </si>
  <si>
    <t>CNG</t>
  </si>
  <si>
    <t>Heating</t>
  </si>
  <si>
    <t xml:space="preserve">
2020 &amp; 2021: Geothermal | 2022 &amp; 2023: Average heating networks</t>
  </si>
  <si>
    <t>Passenger transport</t>
  </si>
  <si>
    <t>Diesel (medium)</t>
  </si>
  <si>
    <t>Petrol  (medium)</t>
  </si>
  <si>
    <t>LPG (medium)</t>
  </si>
  <si>
    <t>CNG (medium)</t>
  </si>
  <si>
    <t>WTW</t>
  </si>
  <si>
    <t>Vliegtuig; regionaal; &lt; 700 km</t>
  </si>
  <si>
    <t>WIOD Emission factors 2018, converted to EUR and corrected for inflation</t>
  </si>
  <si>
    <t xml:space="preserve">
Aeroplane; regional; &lt; 700 km</t>
  </si>
  <si>
    <t xml:space="preserve">
Aeroplane; intercontinental; &gt; 2,500 km</t>
  </si>
  <si>
    <t xml:space="preserve">
Car; Fuel type unknown; weight class unknown</t>
  </si>
  <si>
    <t>Ferry (no dates for 2020, 2021 and 2022. 2023 taken as proxy)</t>
  </si>
  <si>
    <t>Bus; Bus type unknown</t>
  </si>
  <si>
    <t>Subway</t>
  </si>
  <si>
    <t>Train; Train type unknown</t>
  </si>
  <si>
    <t>tonnes.km</t>
  </si>
  <si>
    <t>Average of most common inland shipping and seagoing vessels</t>
  </si>
  <si>
    <t>Bulk and general cargo; Train; Average/combination</t>
  </si>
  <si>
    <t>Bulk and general cargo; Aviation (2020 = 2021)</t>
  </si>
  <si>
    <t>Bulk and general cargo; Truck; 10-20 tons (average weight class)</t>
  </si>
  <si>
    <t>Refrigerants</t>
  </si>
  <si>
    <t>R22</t>
  </si>
  <si>
    <t>Refrigerants and other emissions</t>
  </si>
  <si>
    <t>R134a</t>
  </si>
  <si>
    <t>R125</t>
  </si>
  <si>
    <t>R143a</t>
  </si>
  <si>
    <t>R32</t>
  </si>
  <si>
    <t>R404a</t>
  </si>
  <si>
    <t>R507</t>
  </si>
  <si>
    <t>R407c</t>
  </si>
  <si>
    <t>R410a</t>
  </si>
  <si>
    <t>R417a</t>
  </si>
  <si>
    <t>R422d</t>
  </si>
  <si>
    <t>1234yf</t>
  </si>
  <si>
    <t>1234ze</t>
  </si>
  <si>
    <t>R744 (CO2)</t>
  </si>
  <si>
    <t>R448A</t>
  </si>
  <si>
    <t>R449A</t>
  </si>
  <si>
    <t>R450A</t>
  </si>
  <si>
    <t>R452B</t>
  </si>
  <si>
    <t>R513A</t>
  </si>
  <si>
    <t>R600</t>
  </si>
  <si>
    <t>Refrigerants and other emissions (2020 = 2021)</t>
  </si>
  <si>
    <t>R600a</t>
  </si>
  <si>
    <t>Methane (CH4)</t>
  </si>
  <si>
    <t>Nitrous Oxide (N2O)</t>
  </si>
  <si>
    <t>Other / Unknown</t>
  </si>
  <si>
    <t>x</t>
  </si>
  <si>
    <t>Average of R22, R134a and R410a</t>
  </si>
  <si>
    <t>Austria</t>
  </si>
  <si>
    <t>Market-based</t>
  </si>
  <si>
    <t>AIB (2020-2023) - Residual mixes 2020-2022. 2022 used for 2023</t>
  </si>
  <si>
    <t>Supplier mix used for AT as it does not have residual mix</t>
  </si>
  <si>
    <t>Belgium</t>
  </si>
  <si>
    <t>Bulgaria</t>
  </si>
  <si>
    <t>Switzerland</t>
  </si>
  <si>
    <t>Cyprus</t>
  </si>
  <si>
    <t>Czech Republic</t>
  </si>
  <si>
    <t>Germany</t>
  </si>
  <si>
    <t>Denmark</t>
  </si>
  <si>
    <t>Estonia</t>
  </si>
  <si>
    <t>Spain</t>
  </si>
  <si>
    <t>Finland</t>
  </si>
  <si>
    <t>France</t>
  </si>
  <si>
    <t>Great Britain</t>
  </si>
  <si>
    <t>Greece</t>
  </si>
  <si>
    <t>Croatia</t>
  </si>
  <si>
    <t>Hungary</t>
  </si>
  <si>
    <t>Ireland</t>
  </si>
  <si>
    <t>Iceland</t>
  </si>
  <si>
    <t>Italië</t>
  </si>
  <si>
    <t>Lithuania</t>
  </si>
  <si>
    <t>Luxembourg</t>
  </si>
  <si>
    <t>Supplier mix used for LU as it does not have residual mix</t>
  </si>
  <si>
    <t>Latvia</t>
  </si>
  <si>
    <t>Malta</t>
  </si>
  <si>
    <t>Netherlands</t>
  </si>
  <si>
    <t>Norway</t>
  </si>
  <si>
    <t>Poland</t>
  </si>
  <si>
    <t>Portugal</t>
  </si>
  <si>
    <t>Romania</t>
  </si>
  <si>
    <t>Servia</t>
  </si>
  <si>
    <t>Sweden</t>
  </si>
  <si>
    <t>Slovenia</t>
  </si>
  <si>
    <t xml:space="preserve">Based on European Attribute Mix (EAM) </t>
  </si>
  <si>
    <t>Slovakia</t>
  </si>
  <si>
    <t>Others</t>
  </si>
  <si>
    <t>70% of emissions off-site included in EF</t>
  </si>
  <si>
    <t>EEA (https://shorturl.at/YP50y); 1.77 kWh/km</t>
  </si>
  <si>
    <t>Location-based</t>
  </si>
  <si>
    <t>AIB (2020-2023) - Supplier mixes 2020-2022. 2022 used for 2023</t>
  </si>
  <si>
    <t>Purchased Goods &amp; Services</t>
  </si>
  <si>
    <t>Farms</t>
  </si>
  <si>
    <t>Forestry, fishing, and related activities</t>
  </si>
  <si>
    <t>Oil and gas extraction</t>
  </si>
  <si>
    <t>Mining, except oil and gas</t>
  </si>
  <si>
    <t>Support activities for mining</t>
  </si>
  <si>
    <t>Utilities</t>
  </si>
  <si>
    <t>Construction</t>
  </si>
  <si>
    <t>Food and beverage and tobacco products</t>
  </si>
  <si>
    <t>Textile mills and textile product mills</t>
  </si>
  <si>
    <t>Apparel and leather and allied products</t>
  </si>
  <si>
    <t>Wood products</t>
  </si>
  <si>
    <t>Paper products</t>
  </si>
  <si>
    <t>Printing and related support activities</t>
  </si>
  <si>
    <t>Petroleum and coal products</t>
  </si>
  <si>
    <t>Chemical products</t>
  </si>
  <si>
    <t>Plastics and rubber products</t>
  </si>
  <si>
    <t>Nonmetallic mineral products</t>
  </si>
  <si>
    <t>Primary metals</t>
  </si>
  <si>
    <t>Fabricated metal products</t>
  </si>
  <si>
    <t>Machinery</t>
  </si>
  <si>
    <t>Computer and electronic products</t>
  </si>
  <si>
    <t>Electrical equipment, appliances, and components</t>
  </si>
  <si>
    <t>Motor vehicles, bodies and trailers, and parts</t>
  </si>
  <si>
    <t>Other transportation equipment</t>
  </si>
  <si>
    <t>Furniture and related products</t>
  </si>
  <si>
    <t>Miscellaneous manufacturing</t>
  </si>
  <si>
    <t>Wholesale trade</t>
  </si>
  <si>
    <t>Motor vehicle and parts dealers</t>
  </si>
  <si>
    <t>Food and beverage stores</t>
  </si>
  <si>
    <t>General merchandise stores</t>
  </si>
  <si>
    <t>Air transportation</t>
  </si>
  <si>
    <t>Rail transportation</t>
  </si>
  <si>
    <t>Water transportation</t>
  </si>
  <si>
    <t>Truck transportation</t>
  </si>
  <si>
    <t>Transit and ground passenger transportation</t>
  </si>
  <si>
    <t>Pipeline transportation</t>
  </si>
  <si>
    <t>Other transportation and support activities</t>
  </si>
  <si>
    <t>Warehousing and storage</t>
  </si>
  <si>
    <t>Other retail</t>
  </si>
  <si>
    <t>Publishing industries, except internet (includes software)</t>
  </si>
  <si>
    <t>Motion picture and sound recording industries</t>
  </si>
  <si>
    <t>Broadcasting and telecommunications</t>
  </si>
  <si>
    <t>Data processing, internet publishing, and other information services</t>
  </si>
  <si>
    <t>Federal Reserve banks, credit intermediation, and related activities</t>
  </si>
  <si>
    <t>Securities, commodity contracts, and investments</t>
  </si>
  <si>
    <t>Insurance carriers and related activities</t>
  </si>
  <si>
    <t>Funds, trusts, and other financial vehicles</t>
  </si>
  <si>
    <t>Rental and leasing services and lessors of intangible assets</t>
  </si>
  <si>
    <t>Legal services</t>
  </si>
  <si>
    <t>Miscellaneous professional, scientific, and technical services</t>
  </si>
  <si>
    <t>Computer systems design and related services</t>
  </si>
  <si>
    <t>Management of companies and enterprises</t>
  </si>
  <si>
    <t>Administrative and support services</t>
  </si>
  <si>
    <t>Waste management and remediation services</t>
  </si>
  <si>
    <t>Educational services</t>
  </si>
  <si>
    <t>Ambulatory health care services</t>
  </si>
  <si>
    <t>Hospitals</t>
  </si>
  <si>
    <t>Nursing and residential care facilities</t>
  </si>
  <si>
    <t>Social assistance</t>
  </si>
  <si>
    <t>Performing arts, spectator sports, museums, and related activities</t>
  </si>
  <si>
    <t>Amusements, gambling, and recreation industries</t>
  </si>
  <si>
    <t>Accommodation</t>
  </si>
  <si>
    <t>Food services and drinking places</t>
  </si>
  <si>
    <t>Other services, except government</t>
  </si>
  <si>
    <t>Housing</t>
  </si>
  <si>
    <t>Other real estate</t>
  </si>
  <si>
    <t>Unit conversion</t>
  </si>
  <si>
    <t>Nm3 to GJ</t>
  </si>
  <si>
    <t>1 normal cubic meter of natural gas equals to 0,037 GJ.</t>
  </si>
  <si>
    <t>Nm3 to kWh</t>
  </si>
  <si>
    <t xml:space="preserve">1 Nm3 equals to 10,28 kWh of natural gas. </t>
  </si>
  <si>
    <t>GJ to kWh</t>
  </si>
  <si>
    <t xml:space="preserve">1 GJ equals to around 277,778 kWh. </t>
  </si>
  <si>
    <t>kg CO2 to tonnes CO2</t>
  </si>
  <si>
    <t>See and analyze the results using the information and graphs on this tab.</t>
  </si>
  <si>
    <t>Instruction for using this tool</t>
  </si>
  <si>
    <r>
      <t>Total GHG emissions (in tons of CO</t>
    </r>
    <r>
      <rPr>
        <b/>
        <vertAlign val="subscript"/>
        <sz val="16"/>
        <rFont val="Cambria"/>
        <family val="1"/>
      </rPr>
      <t>2</t>
    </r>
    <r>
      <rPr>
        <b/>
        <sz val="16"/>
        <rFont val="Cambria"/>
        <family val="1"/>
      </rPr>
      <t xml:space="preserve"> equivalents)</t>
    </r>
  </si>
  <si>
    <t>Total of scope 1 &amp; 2</t>
  </si>
  <si>
    <t>Total of scope 1, 2, &amp; 3</t>
  </si>
  <si>
    <t>Scope 1 &amp; 2 as % of total</t>
  </si>
  <si>
    <t>Scope 3 as % of total</t>
  </si>
  <si>
    <t>Thank you for using this tool!</t>
  </si>
  <si>
    <r>
      <t xml:space="preserve">Thank you for using the calculation tool!
Hopefully, you have gained valuable insights by completing this tool. Filling in this spreadsheet is a helpful first step toward monitoring and reducing your organization's GHG emissions. 
</t>
    </r>
    <r>
      <rPr>
        <b/>
        <sz val="10"/>
        <color theme="1"/>
        <rFont val="Verdana"/>
        <family val="2"/>
      </rPr>
      <t>There are four next steps:</t>
    </r>
    <r>
      <rPr>
        <sz val="10"/>
        <color theme="1"/>
        <rFont val="Verdana"/>
        <family val="2"/>
      </rPr>
      <t xml:space="preserve">
1.	Improve your understanding of your current carbon footprint
2.	Identify actions to improve the quality of your next carbon footprint 
3.	Formulate short and long-term reduction targets
4.	Develop and implement a carbon reduction plan
If you have any questions about these follow-up steps, the calculation of GHG emissions, or reducing them, please contact us at decarbonalize@erm.com. 
</t>
    </r>
    <r>
      <rPr>
        <b/>
        <sz val="10"/>
        <color theme="1"/>
        <rFont val="Verdana"/>
        <family val="2"/>
      </rPr>
      <t xml:space="preserve">
Share Decarbonalize V2. with your suppliers and friends!</t>
    </r>
    <r>
      <rPr>
        <sz val="10"/>
        <color theme="1"/>
        <rFont val="Verdana"/>
        <family val="2"/>
      </rPr>
      <t xml:space="preserve"> Let's accelerate the reduction of GHG emissions. </t>
    </r>
  </si>
  <si>
    <t>Potential next steps</t>
  </si>
  <si>
    <t>1. Improve your understanding of your current carbon footprint</t>
  </si>
  <si>
    <t>2. Identify actions to improve the quality of your next carbon footprint</t>
  </si>
  <si>
    <r>
      <t xml:space="preserve">A characteristic of GHG calculations is that their quality improves over the year because: 
1. </t>
    </r>
    <r>
      <rPr>
        <b/>
        <sz val="10"/>
        <color theme="1"/>
        <rFont val="Verdana"/>
        <family val="2"/>
      </rPr>
      <t>The scope is expanded</t>
    </r>
    <r>
      <rPr>
        <sz val="10"/>
        <color theme="1"/>
        <rFont val="Verdana"/>
        <family val="2"/>
      </rPr>
      <t xml:space="preserve">: e.g., "this year it turns out that no waste data is known or we do not yet include the use of the product at the customer's site in the calculations, but next year we will." Possibly the emissions of a given year can be revised retrospectively 
2. </t>
    </r>
    <r>
      <rPr>
        <b/>
        <sz val="10"/>
        <color theme="1"/>
        <rFont val="Verdana"/>
        <family val="2"/>
      </rPr>
      <t>The data becomes more accurate</t>
    </r>
    <r>
      <rPr>
        <sz val="10"/>
        <color theme="1"/>
        <rFont val="Verdana"/>
        <family val="2"/>
      </rPr>
      <t xml:space="preserve">: e.g., "this year we don't know the power consumption of all sites, so we extrapolate this, but next year we will know this."
It is important to record decisions/considerations/practices/etc. correctly to ensure and improve the quality of GHG calculations. In doing so, keep the following points in mind:
1. Be transparent about decisions and </t>
    </r>
    <r>
      <rPr>
        <b/>
        <sz val="10"/>
        <color theme="1"/>
        <rFont val="Verdana"/>
        <family val="2"/>
      </rPr>
      <t xml:space="preserve">document </t>
    </r>
    <r>
      <rPr>
        <sz val="10"/>
        <color theme="1"/>
        <rFont val="Verdana"/>
        <family val="2"/>
      </rPr>
      <t xml:space="preserve">them, e.g., consider assumptions made and references to other documents. The 'Comments' column in the spreadsheet can be used for this purpose.
2. Build </t>
    </r>
    <r>
      <rPr>
        <b/>
        <sz val="10"/>
        <color theme="1"/>
        <rFont val="Verdana"/>
        <family val="2"/>
      </rPr>
      <t>control mechanisms</t>
    </r>
    <r>
      <rPr>
        <sz val="10"/>
        <color theme="1"/>
        <rFont val="Verdana"/>
        <family val="2"/>
      </rPr>
      <t xml:space="preserve">, such as a four-eye principle, as copying data into Excel files is manual work.
3. </t>
    </r>
    <r>
      <rPr>
        <b/>
        <sz val="10"/>
        <color theme="1"/>
        <rFont val="Verdana"/>
        <family val="2"/>
      </rPr>
      <t>Validate</t>
    </r>
    <r>
      <rPr>
        <sz val="10"/>
        <color theme="1"/>
        <rFont val="Verdana"/>
        <family val="2"/>
      </rPr>
      <t xml:space="preserve"> data through trend analyses, outlier checks, etc. 
4. Build a </t>
    </r>
    <r>
      <rPr>
        <b/>
        <sz val="10"/>
        <color theme="1"/>
        <rFont val="Verdana"/>
        <family val="2"/>
      </rPr>
      <t>data trail</t>
    </r>
    <r>
      <rPr>
        <sz val="10"/>
        <color theme="1"/>
        <rFont val="Verdana"/>
        <family val="2"/>
      </rPr>
      <t xml:space="preserve"> to ensure that previous years' data (e.g., energy invoices) can be easily retrieved. It helps to number data files and refer to these source files in the 'Comments' column in the calculation tool.</t>
    </r>
  </si>
  <si>
    <t>Dutch households (emissions per year)</t>
  </si>
  <si>
    <t>Return flights Amsterdam - New York</t>
  </si>
  <si>
    <t>iPhone 13 Pro's produced</t>
  </si>
  <si>
    <t>Trees that grow one year</t>
  </si>
  <si>
    <r>
      <t>To put your GHG</t>
    </r>
    <r>
      <rPr>
        <vertAlign val="subscript"/>
        <sz val="10"/>
        <color theme="1"/>
        <rFont val="Verdana"/>
        <family val="2"/>
      </rPr>
      <t xml:space="preserve"> </t>
    </r>
    <r>
      <rPr>
        <sz val="10"/>
        <color theme="1"/>
        <rFont val="Verdana"/>
        <family val="2"/>
      </rPr>
      <t>emissions in perspective, the obvious thing to do is to compare your emissions with the average emissions in an industry, of a type or size of the company, or per product. You can find all kinds of averages on the internet. However, remember that you only sometimes know what is included in these, for example, whether the supply chain is also part of the data.
Besides understanding total GHG emissions, it is also helpful to understand what causes emissions (e.g., which processes) to formulate targeted approaches and how emissions develop over time (e.g., in relation to turnover). The Dashboard helps with this. So save this tool and enter your data again next year!</t>
    </r>
  </si>
  <si>
    <t>3. 	Formulate short and long-term reduction targets</t>
  </si>
  <si>
    <t>4. 	Develop and implement a carbon reduction plan</t>
  </si>
  <si>
    <r>
      <t xml:space="preserve">The European Union has set GHG reduction targets. The target is to emit 55% less GHG by 2030 and 95% less before 2050 (base year 1990). 
Companies also formulate their reduction targets, in which a distinction can be made between a target for scope 1 &amp; 2 and scope 3 emissions (as the impact on scope 3 is different). Companies also formulate absolute and relative targets. The second is particularly relevant for growth companies. Total global emissions need to decrease, so absolute reduction targets are necessary. 
With a 2030 target of a 75% reduction in scope 1 &amp; 2 and a 25% reduction in scope 3, a linear progression would look as follows </t>
    </r>
    <r>
      <rPr>
        <b/>
        <sz val="10"/>
        <color theme="1"/>
        <rFont val="Verdana"/>
        <family val="2"/>
      </rPr>
      <t>(illustrative based on 2023 data):</t>
    </r>
  </si>
  <si>
    <t>The most crucial next step, of course, is to reduce GHG emissions. The Trias Energetica can be used as a framework to identify reduction measures.</t>
  </si>
  <si>
    <t xml:space="preserve">1. Energy-saving measures, which do not themselves consume energy
2. Using sustainable energy from waste streams or renewable sources
3. Using fossil fuels as efficiently and cleanly as possible and offsetting remaining emissions. </t>
  </si>
  <si>
    <t>Scope 1 &amp; 2</t>
  </si>
  <si>
    <t>Example reduction 2030 vs. 2022</t>
  </si>
  <si>
    <r>
      <rPr>
        <b/>
        <sz val="10"/>
        <color theme="1"/>
        <rFont val="Verdana"/>
        <family val="2"/>
      </rPr>
      <t>ton CO</t>
    </r>
    <r>
      <rPr>
        <b/>
        <vertAlign val="subscript"/>
        <sz val="10"/>
        <color theme="1"/>
        <rFont val="Verdana"/>
        <family val="2"/>
      </rPr>
      <t>2</t>
    </r>
    <r>
      <rPr>
        <sz val="10"/>
        <color theme="1"/>
        <rFont val="Verdana"/>
        <family val="2"/>
      </rPr>
      <t xml:space="preserve"> in scope 1 &amp; 2 (75% reduction)</t>
    </r>
  </si>
  <si>
    <r>
      <rPr>
        <b/>
        <sz val="10"/>
        <color theme="1"/>
        <rFont val="Verdana"/>
        <family val="2"/>
      </rPr>
      <t>ton CO</t>
    </r>
    <r>
      <rPr>
        <b/>
        <vertAlign val="subscript"/>
        <sz val="10"/>
        <color theme="1"/>
        <rFont val="Verdana"/>
        <family val="2"/>
      </rPr>
      <t>2</t>
    </r>
    <r>
      <rPr>
        <sz val="10"/>
        <color theme="1"/>
        <rFont val="Verdana"/>
        <family val="2"/>
      </rPr>
      <t xml:space="preserve"> in scope 1 &amp; 2</t>
    </r>
  </si>
  <si>
    <r>
      <rPr>
        <b/>
        <sz val="10"/>
        <color theme="1"/>
        <rFont val="Verdana"/>
        <family val="2"/>
      </rPr>
      <t>ton CO</t>
    </r>
    <r>
      <rPr>
        <b/>
        <vertAlign val="subscript"/>
        <sz val="10"/>
        <color theme="1"/>
        <rFont val="Verdana"/>
        <family val="2"/>
      </rPr>
      <t>2</t>
    </r>
    <r>
      <rPr>
        <b/>
        <sz val="10"/>
        <color theme="1"/>
        <rFont val="Verdana"/>
        <family val="2"/>
      </rPr>
      <t xml:space="preserve"> </t>
    </r>
    <r>
      <rPr>
        <sz val="10"/>
        <color theme="1"/>
        <rFont val="Verdana"/>
        <family val="2"/>
      </rPr>
      <t>in scope 3 (25% reduction)</t>
    </r>
  </si>
  <si>
    <r>
      <rPr>
        <b/>
        <sz val="10"/>
        <color theme="1"/>
        <rFont val="Verdana"/>
        <family val="2"/>
      </rPr>
      <t>ton CO</t>
    </r>
    <r>
      <rPr>
        <b/>
        <vertAlign val="subscript"/>
        <sz val="10"/>
        <color theme="1"/>
        <rFont val="Verdana"/>
        <family val="2"/>
      </rPr>
      <t>2</t>
    </r>
    <r>
      <rPr>
        <sz val="10"/>
        <color theme="1"/>
        <rFont val="Verdana"/>
        <family val="2"/>
      </rPr>
      <t xml:space="preserve"> in scope 3</t>
    </r>
  </si>
  <si>
    <t>Disclaimer and copyright</t>
  </si>
  <si>
    <t>1. This Excel file has compiled the information with the greatest possible care. However, ERM does not guarantee that the information is complete, correct or up-to-date. No rights can be derived, or</t>
  </si>
  <si>
    <t>claims can be made in any way from the contents of this file. ERM assumes no liability for consequences arising from any defects in the accuracy, completeness or up-to-dateness of the information</t>
  </si>
  <si>
    <t>provided.</t>
  </si>
  <si>
    <t>2. This Excel contains links. ERM is not responsible or liable for the quality of information, products or services offered on these websites.</t>
  </si>
  <si>
    <t>3. The contents are protected by copyright and may not be reproduced, modified, deleted, forwarded, distributed, published or disseminated without our permission. You may use the data and</t>
  </si>
  <si>
    <t>results for your organisation!</t>
  </si>
  <si>
    <t>4. If you have any questions or comments, please get in touch with our experts.</t>
  </si>
  <si>
    <t>Ton CO2</t>
  </si>
  <si>
    <t>Ton CO2 van een gemiddeld huishouden: https://www.milieucentraal.nl/klimaat-en-aarde/klimaatverandering/wat-is-je-co2-voetafdruk/</t>
  </si>
  <si>
    <t>Ton CO2 voor een retour van Amsterdam naar New York</t>
  </si>
  <si>
    <t>Ton CO2 per iPhone 13 Pro 128 GB</t>
  </si>
  <si>
    <t>Ton CO2 per boom per jaar</t>
  </si>
  <si>
    <t>Scope 1, 2, 3</t>
  </si>
  <si>
    <t>Row Labels</t>
  </si>
  <si>
    <t>Sum of Emissions</t>
  </si>
  <si>
    <t>Grand Total</t>
  </si>
  <si>
    <t>Scope 1, 2, 3 per year</t>
  </si>
  <si>
    <t>Column Labels</t>
  </si>
  <si>
    <t>Scope 1 &amp; 2 emissions per location</t>
  </si>
  <si>
    <t>(Multiple Items)</t>
  </si>
  <si>
    <t>Scope 3 distribution</t>
  </si>
  <si>
    <t>Number</t>
  </si>
  <si>
    <t>Elektricity</t>
  </si>
  <si>
    <t>Cars</t>
  </si>
  <si>
    <t>Countries</t>
  </si>
  <si>
    <t>Plane</t>
  </si>
  <si>
    <t>Range</t>
  </si>
  <si>
    <t>Select_sector</t>
  </si>
  <si>
    <t>Industry by Sector</t>
  </si>
  <si>
    <t>I don't know</t>
  </si>
  <si>
    <t>Select country</t>
  </si>
  <si>
    <t>Select sector</t>
  </si>
  <si>
    <t>Select a sector first</t>
  </si>
  <si>
    <t>Accommodation and Food Services</t>
  </si>
  <si>
    <t>Administrative and Support and Waste Management and Remediation Services</t>
  </si>
  <si>
    <t>Agriculture, Forestry, Fishing and Hunting</t>
  </si>
  <si>
    <t>Arts, Entertainment, and Recreation</t>
  </si>
  <si>
    <t>Educational Services</t>
  </si>
  <si>
    <t>Finance and Insurance</t>
  </si>
  <si>
    <t>Health Care and Social Assistance</t>
  </si>
  <si>
    <t>Information</t>
  </si>
  <si>
    <t>Management of Companies and Enterprises</t>
  </si>
  <si>
    <t>Manufacturing</t>
  </si>
  <si>
    <t>Mining</t>
  </si>
  <si>
    <t>Other Services (except Public Administration)</t>
  </si>
  <si>
    <t>Professional, Scientific, and Technical Services</t>
  </si>
  <si>
    <t>Real Estate Rental and Leasing</t>
  </si>
  <si>
    <t>Retail Trade</t>
  </si>
  <si>
    <t>Transportation and Warehousing</t>
  </si>
  <si>
    <t>Wholesale Trade</t>
  </si>
  <si>
    <t>ORIGINAL</t>
  </si>
  <si>
    <t>Aantal deelnemingen</t>
  </si>
  <si>
    <t>Accommodation_and_Food_Services</t>
  </si>
  <si>
    <t>Select industry</t>
  </si>
  <si>
    <t>Administrative_and_Support_and_Waste_Management_and_Remediation_Services</t>
  </si>
  <si>
    <t>Agriculture__Forestry__Fishing_and_Hunting</t>
  </si>
  <si>
    <t>Arts__Entertainment__and_Recreation</t>
  </si>
  <si>
    <t>Educational_Services</t>
  </si>
  <si>
    <t>Finance_and_Insurance</t>
  </si>
  <si>
    <t>Health_Care_and_Social_Assistance</t>
  </si>
  <si>
    <t>Management_of_Companies_and_Enterprises</t>
  </si>
  <si>
    <t>Other_Services__except_Public_Administration</t>
  </si>
  <si>
    <r>
      <t>R744 (CO</t>
    </r>
    <r>
      <rPr>
        <vertAlign val="subscript"/>
        <sz val="11"/>
        <rFont val="Calibri"/>
        <family val="2"/>
        <scheme val="minor"/>
      </rPr>
      <t>2</t>
    </r>
    <r>
      <rPr>
        <sz val="11"/>
        <rFont val="Calibri"/>
        <family val="2"/>
        <scheme val="minor"/>
      </rPr>
      <t>)</t>
    </r>
  </si>
  <si>
    <t>Professional__Scientific__and_Technical_Services</t>
  </si>
  <si>
    <t>Real_Estate_Rental_and_Leasing</t>
  </si>
  <si>
    <t>Italy</t>
  </si>
  <si>
    <t>Retail_Trade</t>
  </si>
  <si>
    <t>Transportation_and_Warehousing</t>
  </si>
  <si>
    <t>Luxemburg</t>
  </si>
  <si>
    <t>Wholesale_Trade</t>
  </si>
  <si>
    <r>
      <t>Methane (CH</t>
    </r>
    <r>
      <rPr>
        <vertAlign val="subscript"/>
        <sz val="11"/>
        <rFont val="Calibri"/>
        <family val="2"/>
        <scheme val="minor"/>
      </rPr>
      <t>4</t>
    </r>
    <r>
      <rPr>
        <sz val="11"/>
        <rFont val="Calibri"/>
        <family val="2"/>
        <scheme val="minor"/>
      </rPr>
      <t>)</t>
    </r>
  </si>
  <si>
    <t>N20</t>
  </si>
  <si>
    <t>Serbia</t>
  </si>
  <si>
    <t>Switserland</t>
  </si>
  <si>
    <t>United Kingdom</t>
  </si>
  <si>
    <t>Other / Outside Europe</t>
  </si>
  <si>
    <t>Consolidation</t>
  </si>
  <si>
    <t>Location</t>
  </si>
  <si>
    <t>Year</t>
  </si>
  <si>
    <t>EF lookup</t>
  </si>
  <si>
    <t>Emissions</t>
  </si>
  <si>
    <t>ERM Colors</t>
  </si>
  <si>
    <t>Colors only for charts</t>
  </si>
  <si>
    <t>Soft black</t>
  </si>
  <si>
    <t>Mint</t>
  </si>
  <si>
    <t>Green</t>
  </si>
  <si>
    <t>Dark sea green</t>
  </si>
  <si>
    <t>Dark green</t>
  </si>
  <si>
    <t>Dark gray</t>
  </si>
  <si>
    <t>Warm gray</t>
  </si>
  <si>
    <t>Medium green</t>
  </si>
  <si>
    <t>Light gray</t>
  </si>
  <si>
    <t>Dim gray</t>
  </si>
  <si>
    <t>White</t>
  </si>
  <si>
    <t xml:space="preserve">Titel: </t>
  </si>
  <si>
    <t>Cambria</t>
  </si>
  <si>
    <t xml:space="preserve">Intro teksten: </t>
  </si>
  <si>
    <t>Verdana</t>
  </si>
  <si>
    <t xml:space="preserve">Overige teksten: </t>
  </si>
  <si>
    <t>Row height 30</t>
  </si>
  <si>
    <t>About the tool</t>
  </si>
  <si>
    <t xml:space="preserve">Climate scientists call on us to drastically reduce greenhouse gas emissions to limit global temperature to 1.5°C. If global warming further increases, the intensity of weather extremes and biodiversity loss will also increase. All private and public organizations are essential to transition to a sustainable economy. Understanding your GHG emissions is the basis for reducing these emissions.
There are more reasons why it makes sense to understand your organization's GHG emissions, such as:
1. Regulation: Upcoming European legislation (Corporate Sustainability Reporting Directive) will require many companies and supply chain partners to report on their GHG emissions;  
2. Financial: Investors and other financial participants are willing to give better loan terms (e.g., sustainability-linked loan) based on good GHG indicators;  
3. Corporate reputation: Being transparent about reporting (and reducing) GHG emissions will benefit a company's reputation; 
4. Competitiveness: Emission-free products and services improve competitiveness, partly because they lead to cost savings and offer a more future-proof product portfolio.
This tool was deliberately designed to target as wide a target group as possible. The aim is to make it easier to take the first step in reporting your GHG emissions. With this, you enable your organization to answer questions from employees, customers, and suppliers. Moreover, this tool provides insight into where your company or organization can start to make a positive impact! </t>
  </si>
  <si>
    <r>
      <rPr>
        <b/>
        <sz val="10"/>
        <color rgb="FF1C1C1C"/>
        <rFont val="Verdana"/>
        <family val="2"/>
      </rPr>
      <t xml:space="preserve">The Greenhouse Gas Protocol (GHG Protocol) </t>
    </r>
    <r>
      <rPr>
        <sz val="10"/>
        <color rgb="FF1C1C1C"/>
        <rFont val="Verdana"/>
      </rPr>
      <t>is the standard for measuring GHG</t>
    </r>
    <r>
      <rPr>
        <vertAlign val="subscript"/>
        <sz val="10"/>
        <color rgb="FF1C1C1C"/>
        <rFont val="Verdana"/>
      </rPr>
      <t xml:space="preserve"> </t>
    </r>
    <r>
      <rPr>
        <sz val="10"/>
        <color rgb="FF1C1C1C"/>
        <rFont val="Verdana"/>
      </rPr>
      <t>emissions. Almost all policymakers and large companies use this protocol. Decarbonalize is based on the GHG Protocol, offering a way to account for your emissions professionally!
The GHG Protocol distinguishes three different scopes for GHG</t>
    </r>
    <r>
      <rPr>
        <vertAlign val="subscript"/>
        <sz val="10"/>
        <color rgb="FF1C1C1C"/>
        <rFont val="Verdana"/>
      </rPr>
      <t xml:space="preserve"> </t>
    </r>
    <r>
      <rPr>
        <sz val="10"/>
        <color rgb="FF1C1C1C"/>
        <rFont val="Verdana"/>
      </rPr>
      <t xml:space="preserve">emissions:
 </t>
    </r>
    <r>
      <rPr>
        <b/>
        <sz val="10"/>
        <color rgb="FF1C1C1C"/>
        <rFont val="Verdana"/>
      </rPr>
      <t>Scope 1:</t>
    </r>
    <r>
      <rPr>
        <sz val="10"/>
        <color rgb="FF1C1C1C"/>
        <rFont val="Verdana"/>
      </rPr>
      <t xml:space="preserve"> All GHG</t>
    </r>
    <r>
      <rPr>
        <vertAlign val="subscript"/>
        <sz val="10"/>
        <color rgb="FF1C1C1C"/>
        <rFont val="Verdana"/>
      </rPr>
      <t xml:space="preserve"> </t>
    </r>
    <r>
      <rPr>
        <sz val="10"/>
        <color rgb="FF1C1C1C"/>
        <rFont val="Verdana"/>
      </rPr>
      <t>emissions directly emitted within the organization due to its activities, such as GHG</t>
    </r>
    <r>
      <rPr>
        <vertAlign val="subscript"/>
        <sz val="10"/>
        <color rgb="FF1C1C1C"/>
        <rFont val="Verdana"/>
      </rPr>
      <t xml:space="preserve"> </t>
    </r>
    <r>
      <rPr>
        <sz val="10"/>
        <color rgb="FF1C1C1C"/>
        <rFont val="Verdana"/>
      </rPr>
      <t xml:space="preserve">emissions from the combustion of natural gas for its buildings, the use of fuels for the vehicle fleet, and the leakage of refrigerants from cooling systems. 
 </t>
    </r>
    <r>
      <rPr>
        <b/>
        <sz val="10"/>
        <color rgb="FF1C1C1C"/>
        <rFont val="Verdana"/>
      </rPr>
      <t>Scope 2:</t>
    </r>
    <r>
      <rPr>
        <sz val="10"/>
        <color rgb="FF1C1C1C"/>
        <rFont val="Verdana"/>
      </rPr>
      <t xml:space="preserve"> All GHG emissions associated with producing purchased energy, e.g., from an electricity company. GHG emissions then occur when generating electricity or district heating. 
 </t>
    </r>
    <r>
      <rPr>
        <b/>
        <sz val="10"/>
        <color rgb="FF1C1C1C"/>
        <rFont val="Verdana"/>
      </rPr>
      <t>Scope 3:</t>
    </r>
    <r>
      <rPr>
        <sz val="10"/>
        <color rgb="FF1C1C1C"/>
        <rFont val="Verdana"/>
      </rPr>
      <t xml:space="preserve"> All GHG emissions in the (upstream and downstream) supply chain that result from the organization's activities, such as those from business travel, commuting, transport, waste processing, and purchased goods and services. 
</t>
    </r>
    <r>
      <rPr>
        <u/>
        <sz val="10"/>
        <color rgb="FF1C1C1C"/>
        <rFont val="Verdana"/>
      </rPr>
      <t xml:space="preserve">How to fill in the tabs? 
</t>
    </r>
    <r>
      <rPr>
        <sz val="10"/>
        <color rgb="FF000000"/>
        <rFont val="Verdana"/>
      </rPr>
      <t xml:space="preserve">In the </t>
    </r>
    <r>
      <rPr>
        <b/>
        <sz val="10"/>
        <color rgb="FF000000"/>
        <rFont val="Verdana"/>
      </rPr>
      <t>‘sheet scope 1 emissions tab'</t>
    </r>
    <r>
      <rPr>
        <sz val="10"/>
        <color rgb="FF000000"/>
        <rFont val="Verdana"/>
      </rPr>
      <t xml:space="preserve">, you record the fossil &amp; non-fossil fuels in your organization. The entered data are automatically linked to conversion factors in the 'Emission factors tab.' You can enter data for several locations. In the scopes tabs, you will find specific instructions on how to fill in the sheet.
In the </t>
    </r>
    <r>
      <rPr>
        <b/>
        <sz val="10"/>
        <color rgb="FF000000"/>
        <rFont val="Verdana"/>
      </rPr>
      <t>‘sheet scope 2 emissions tab'</t>
    </r>
    <r>
      <rPr>
        <sz val="10"/>
        <color rgb="FF000000"/>
        <rFont val="Verdana"/>
      </rPr>
      <t xml:space="preserve">, you record the fossil &amp; non-fossil energy in your organization. The entered data are automatically linked to conversion factors in the 'Emission factors tab.' You can enter data for several locations. In the scopes tabs, you will find specific instructions on how to fill in the sheet.
</t>
    </r>
    <r>
      <rPr>
        <sz val="10"/>
        <color rgb="FF1C1C1C"/>
        <rFont val="Verdana"/>
      </rPr>
      <t xml:space="preserve">
In the </t>
    </r>
    <r>
      <rPr>
        <b/>
        <sz val="10"/>
        <color rgb="FF1C1C1C"/>
        <rFont val="Verdana"/>
      </rPr>
      <t>'sheet scope 3 emissions tab'</t>
    </r>
    <r>
      <rPr>
        <sz val="10"/>
        <color rgb="FF1C1C1C"/>
        <rFont val="Verdana"/>
      </rPr>
      <t>, you can also identify a part of your scope 3 emissions. The scope 3 emissions are often larger than scope 1 and 2 emissions combined. The GHG Protocol distinguishes a total of 15 different scope 3 categories, which together cover the entire up- and downstream supply chain but at the same time do not overlap with each other. In this tool, we have selected the five scope 3 categories that are usually most relevant. We have done this to keep the user-friendliness of this tool high. 
As you will see, scope 3 emissions are partly calculated based on actual consumption and partly on euros spent. The latter is called the spend-based method in the GHG protocol and is less accurate than calculating actual consumption. Therefore, it is important to stress that our tool for scope 3 emissions mainly indicates what the emissions can be. Nevertheless, it is essential to include some scope 3 categories because scope 3 almost always contains the most GHG emissions of an organization.
In the 'Dashboard tab,' the results of the input sheets are presented and visually displayed.
In the 'Next steps tab,'</t>
    </r>
    <r>
      <rPr>
        <b/>
        <sz val="10"/>
        <color rgb="FF1C1C1C"/>
        <rFont val="Verdana"/>
      </rPr>
      <t xml:space="preserve"> </t>
    </r>
    <r>
      <rPr>
        <sz val="10"/>
        <color rgb="FF1C1C1C"/>
        <rFont val="Verdana"/>
      </rPr>
      <t xml:space="preserve">we discuss some follow-up steps to improve the GHG calculations and present a simplified GHG reduction roadmap and reduction measures.
We believe that reducing your GHG emissions leads to creativity and entrepreneurship! 
Misha Elkerbout, Hugo Soons, Zoé Estourgie, Emile van Gelder and Marc Latour
</t>
    </r>
    <r>
      <rPr>
        <b/>
        <sz val="10"/>
        <color theme="1"/>
        <rFont val="Verdana"/>
        <family val="2"/>
      </rPr>
      <t>ERM – Environmental Resources Management</t>
    </r>
  </si>
  <si>
    <t>Misha Elkberbout</t>
  </si>
  <si>
    <t>Hugo Soons</t>
  </si>
  <si>
    <t>Zoé Estourgie</t>
  </si>
  <si>
    <t>Emile van Gelder</t>
  </si>
  <si>
    <t>Marc Latour</t>
  </si>
  <si>
    <r>
      <t xml:space="preserve">Expertise: </t>
    </r>
    <r>
      <rPr>
        <sz val="10"/>
        <rFont val="Verdana"/>
        <family val="2"/>
      </rPr>
      <t>Climate Change</t>
    </r>
  </si>
  <si>
    <r>
      <t xml:space="preserve">Expertise: </t>
    </r>
    <r>
      <rPr>
        <sz val="10"/>
        <rFont val="Verdana"/>
        <family val="2"/>
      </rPr>
      <t>GHG-accounting &amp; Strategy</t>
    </r>
  </si>
  <si>
    <r>
      <t xml:space="preserve">Expertise: </t>
    </r>
    <r>
      <rPr>
        <sz val="10"/>
        <rFont val="Verdana"/>
        <family val="2"/>
      </rPr>
      <t>Marketing</t>
    </r>
  </si>
  <si>
    <r>
      <t xml:space="preserve">Expertise: </t>
    </r>
    <r>
      <rPr>
        <sz val="10"/>
        <rFont val="Verdana"/>
        <family val="2"/>
      </rPr>
      <t>Climate Transition Plans</t>
    </r>
  </si>
  <si>
    <r>
      <t xml:space="preserve">Expertise: </t>
    </r>
    <r>
      <rPr>
        <sz val="10"/>
        <rFont val="Verdana"/>
        <family val="2"/>
      </rPr>
      <t>GHG-accounting &amp; Visualisations</t>
    </r>
  </si>
  <si>
    <r>
      <t xml:space="preserve">Industry: </t>
    </r>
    <r>
      <rPr>
        <sz val="10"/>
        <rFont val="Verdana"/>
        <family val="2"/>
      </rPr>
      <t>All-round</t>
    </r>
  </si>
  <si>
    <r>
      <t xml:space="preserve">Industry: </t>
    </r>
    <r>
      <rPr>
        <sz val="10"/>
        <rFont val="Verdana"/>
        <family val="2"/>
      </rPr>
      <t>Finance &amp; Manufacturing</t>
    </r>
  </si>
  <si>
    <r>
      <t xml:space="preserve">Industry: </t>
    </r>
    <r>
      <rPr>
        <sz val="10"/>
        <color rgb="FF000000"/>
        <rFont val="Verdana"/>
      </rPr>
      <t>Food, Energy &amp; Telecom</t>
    </r>
  </si>
  <si>
    <r>
      <t xml:space="preserve">Industry: </t>
    </r>
    <r>
      <rPr>
        <sz val="10"/>
        <rFont val="Verdana"/>
        <family val="2"/>
      </rPr>
      <t>Energy &amp; Food</t>
    </r>
  </si>
  <si>
    <t>Find Misha on LinkedIn</t>
  </si>
  <si>
    <t>Find Hugo on LinkedIn</t>
  </si>
  <si>
    <t>Find Zoé on LinkedIn</t>
  </si>
  <si>
    <t>Find Emile on LinkedIn</t>
  </si>
  <si>
    <t>Find Marc on LinkedIn</t>
  </si>
  <si>
    <r>
      <t xml:space="preserve">Many possible measures are an investment in the future-proofing of your organisation and having a financial payback period, such as installing a </t>
    </r>
    <r>
      <rPr>
        <b/>
        <sz val="10"/>
        <color theme="1"/>
        <rFont val="Verdana"/>
        <family val="2"/>
      </rPr>
      <t>Ground Source Heat Pump</t>
    </r>
    <r>
      <rPr>
        <sz val="10"/>
        <color theme="1"/>
        <rFont val="Verdana"/>
        <family val="2"/>
      </rPr>
      <t>. Remember that the first step - consuming less energy - always has a positive business case, as costs are saved.
Possible measures can be assessed to draw up a reduction plan, for instance, based on technical feasibility, the investment required, and the potential to reduce GHG emissions. To achieve GHG reduction, work together with your customers and suppliers. So, forward the link to this tool to your acquaintances, suppliers, and business partners!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</si>
</sst>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 #,##0.00_ ;_ * \-#,##0.00_ ;_ * &quot;-&quot;??_ ;_ @_ "/>
    <numFmt numFmtId="164" formatCode="_(* #,##0.0_);_(* \(#,##0.0\);_(* &quot;-&quot;??_);_(@_)"/>
    <numFmt numFmtId="165" formatCode="_(* #,##0_);_(* \(#,##0\);_(* &quot;-&quot;??_);_(@_)"/>
    <numFmt numFmtId="166" formatCode="_ * #,##0_ ;_ * \-#,##0_ ;_ * &quot;-&quot;??_ ;_ @_ "/>
    <numFmt numFmtId="167" formatCode="_([$€-2]\ * #,##0_);_([$€-2]\ * \(#,##0\);_([$€-2]\ * &quot;-&quot;??_);_(@_)"/>
    <numFmt numFmtId="168" formatCode="0.0%"/>
    <numFmt numFmtId="169" formatCode="#,##0.000"/>
  </numFmts>
  <fonts count="72">
    <font>
      <sz val="11"/>
      <color theme="1"/>
      <name val="Calibri"/>
      <family val="2"/>
      <scheme val="minor"/>
    </font>
    <font>
      <b/>
      <sz val="11"/>
      <color theme="1"/>
      <name val="Calibri"/>
      <family val="2"/>
      <scheme val="minor"/>
    </font>
    <font>
      <sz val="11"/>
      <color theme="1"/>
      <name val="HelveticaNeueLT Std"/>
      <family val="2"/>
    </font>
    <font>
      <sz val="11"/>
      <color theme="1"/>
      <name val="HelveticaNeueLT Std Lt"/>
      <family val="2"/>
    </font>
    <font>
      <b/>
      <sz val="18"/>
      <color theme="1"/>
      <name val="HelveticaNeueLT Std"/>
      <family val="2"/>
    </font>
    <font>
      <sz val="11"/>
      <color theme="0"/>
      <name val="HelveticaNeueLT Std"/>
      <family val="2"/>
    </font>
    <font>
      <sz val="11"/>
      <color rgb="FFFF0000"/>
      <name val="Calibri"/>
      <family val="2"/>
      <scheme val="minor"/>
    </font>
    <font>
      <b/>
      <sz val="14"/>
      <color theme="1"/>
      <name val="Calibri"/>
      <family val="2"/>
      <scheme val="minor"/>
    </font>
    <font>
      <b/>
      <sz val="14"/>
      <color theme="0"/>
      <name val="HelveticaNeueLT Std"/>
      <family val="2"/>
    </font>
    <font>
      <b/>
      <sz val="14"/>
      <color theme="1"/>
      <name val="HelveticaNeueLT Std"/>
      <family val="2"/>
    </font>
    <font>
      <b/>
      <sz val="11"/>
      <color rgb="FFFF0000"/>
      <name val="Calibri"/>
      <family val="2"/>
      <scheme val="minor"/>
    </font>
    <font>
      <b/>
      <sz val="11"/>
      <name val="Calibri"/>
      <family val="2"/>
      <scheme val="minor"/>
    </font>
    <font>
      <sz val="11"/>
      <name val="Calibri"/>
      <family val="2"/>
      <scheme val="minor"/>
    </font>
    <font>
      <sz val="11"/>
      <color theme="1"/>
      <name val="Calibri"/>
      <family val="2"/>
      <scheme val="minor"/>
    </font>
    <font>
      <u/>
      <sz val="11"/>
      <color theme="10"/>
      <name val="Calibri"/>
      <family val="2"/>
      <scheme val="minor"/>
    </font>
    <font>
      <sz val="8"/>
      <color theme="1"/>
      <name val="HelveticaNeueLT Std Lt"/>
      <family val="2"/>
    </font>
    <font>
      <sz val="11"/>
      <color theme="0"/>
      <name val="Calibri"/>
      <family val="2"/>
      <scheme val="minor"/>
    </font>
    <font>
      <u/>
      <sz val="11"/>
      <color theme="0"/>
      <name val="Calibri"/>
      <family val="2"/>
      <scheme val="minor"/>
    </font>
    <font>
      <sz val="12"/>
      <color theme="1"/>
      <name val="Calibri"/>
      <family val="2"/>
      <scheme val="minor"/>
    </font>
    <font>
      <sz val="8"/>
      <name val="Calibri"/>
      <family val="2"/>
      <scheme val="minor"/>
    </font>
    <font>
      <sz val="14"/>
      <color theme="1"/>
      <name val="Calibri"/>
      <family val="2"/>
      <scheme val="minor"/>
    </font>
    <font>
      <vertAlign val="subscript"/>
      <sz val="11"/>
      <name val="Calibri"/>
      <family val="2"/>
      <scheme val="minor"/>
    </font>
    <font>
      <sz val="30"/>
      <color theme="0"/>
      <name val="Cambria"/>
      <family val="1"/>
    </font>
    <font>
      <b/>
      <sz val="16"/>
      <name val="Cambria"/>
      <family val="1"/>
    </font>
    <font>
      <sz val="11"/>
      <color theme="1"/>
      <name val="Cambria"/>
      <family val="1"/>
    </font>
    <font>
      <sz val="11"/>
      <color theme="1"/>
      <name val="Verdana"/>
      <family val="2"/>
    </font>
    <font>
      <b/>
      <sz val="18"/>
      <color theme="1"/>
      <name val="Verdana"/>
      <family val="2"/>
    </font>
    <font>
      <sz val="11"/>
      <color theme="0"/>
      <name val="Verdana"/>
      <family val="2"/>
    </font>
    <font>
      <sz val="10"/>
      <color theme="1"/>
      <name val="Verdana"/>
      <family val="2"/>
    </font>
    <font>
      <vertAlign val="subscript"/>
      <sz val="10"/>
      <color theme="1"/>
      <name val="Verdana"/>
      <family val="2"/>
    </font>
    <font>
      <b/>
      <sz val="18"/>
      <color theme="1"/>
      <name val="Cambria"/>
      <family val="1"/>
    </font>
    <font>
      <sz val="30"/>
      <color theme="1"/>
      <name val="Cambria"/>
      <family val="1"/>
    </font>
    <font>
      <sz val="11"/>
      <name val="Verdana"/>
      <family val="2"/>
    </font>
    <font>
      <b/>
      <sz val="11"/>
      <name val="Verdana"/>
      <family val="2"/>
    </font>
    <font>
      <b/>
      <sz val="10"/>
      <color theme="1"/>
      <name val="Verdana"/>
      <family val="2"/>
    </font>
    <font>
      <u/>
      <sz val="10"/>
      <color theme="1"/>
      <name val="Verdana"/>
      <family val="2"/>
    </font>
    <font>
      <sz val="10"/>
      <name val="Verdana"/>
      <family val="2"/>
    </font>
    <font>
      <b/>
      <sz val="10"/>
      <name val="Verdana"/>
      <family val="2"/>
    </font>
    <font>
      <sz val="20"/>
      <name val="Cambria"/>
      <family val="1"/>
    </font>
    <font>
      <u/>
      <sz val="10.5"/>
      <name val="Verdana"/>
      <family val="2"/>
    </font>
    <font>
      <sz val="10.5"/>
      <color theme="1"/>
      <name val="Calibri"/>
      <family val="2"/>
      <scheme val="minor"/>
    </font>
    <font>
      <sz val="10.5"/>
      <name val="Verdana"/>
      <family val="2"/>
    </font>
    <font>
      <sz val="10"/>
      <color theme="0"/>
      <name val="Verdana"/>
      <family val="2"/>
    </font>
    <font>
      <b/>
      <sz val="14"/>
      <color theme="1"/>
      <name val="Verdana"/>
      <family val="2"/>
    </font>
    <font>
      <b/>
      <sz val="14"/>
      <color theme="0"/>
      <name val="Verdana"/>
      <family val="2"/>
    </font>
    <font>
      <sz val="8"/>
      <color theme="1"/>
      <name val="Verdana"/>
      <family val="2"/>
    </font>
    <font>
      <b/>
      <sz val="10"/>
      <color theme="0"/>
      <name val="Verdana"/>
      <family val="2"/>
    </font>
    <font>
      <sz val="14"/>
      <color theme="1"/>
      <name val="Cambria"/>
      <family val="1"/>
    </font>
    <font>
      <b/>
      <sz val="11"/>
      <color theme="0"/>
      <name val="Verdana"/>
      <family val="2"/>
    </font>
    <font>
      <i/>
      <sz val="11"/>
      <name val="Verdana"/>
      <family val="2"/>
    </font>
    <font>
      <sz val="8"/>
      <color theme="0"/>
      <name val="Verdana"/>
      <family val="2"/>
    </font>
    <font>
      <sz val="8"/>
      <color theme="0"/>
      <name val="Poppins"/>
    </font>
    <font>
      <sz val="8.6999999999999993"/>
      <color theme="0"/>
      <name val="Verdana"/>
      <family val="2"/>
    </font>
    <font>
      <b/>
      <vertAlign val="subscript"/>
      <sz val="10"/>
      <color theme="1"/>
      <name val="Verdana"/>
      <family val="2"/>
    </font>
    <font>
      <b/>
      <vertAlign val="subscript"/>
      <sz val="16"/>
      <name val="Cambria"/>
      <family val="1"/>
    </font>
    <font>
      <b/>
      <sz val="10"/>
      <color rgb="FF000000"/>
      <name val="Verdana"/>
    </font>
    <font>
      <sz val="10"/>
      <color rgb="FF000000"/>
      <name val="Verdana"/>
    </font>
    <font>
      <sz val="10"/>
      <color rgb="FF1C1C1C"/>
      <name val="Verdana"/>
    </font>
    <font>
      <vertAlign val="subscript"/>
      <sz val="10"/>
      <color rgb="FF1C1C1C"/>
      <name val="Verdana"/>
    </font>
    <font>
      <b/>
      <sz val="10"/>
      <color rgb="FF1C1C1C"/>
      <name val="Verdana"/>
    </font>
    <font>
      <u/>
      <sz val="10"/>
      <color rgb="FF1C1C1C"/>
      <name val="Verdana"/>
    </font>
    <font>
      <sz val="10"/>
      <color theme="1"/>
      <name val="Verdana"/>
    </font>
    <font>
      <b/>
      <sz val="10"/>
      <color rgb="FF1C1C1C"/>
      <name val="Verdana"/>
      <family val="2"/>
    </font>
    <font>
      <sz val="10"/>
      <color rgb="FF1C1C1C"/>
      <name val="Verdana"/>
      <family val="2"/>
    </font>
    <font>
      <sz val="8.5"/>
      <color theme="0"/>
      <name val="Verdana"/>
      <family val="2"/>
    </font>
    <font>
      <sz val="12"/>
      <color theme="1"/>
      <name val="Verdana"/>
      <family val="2"/>
    </font>
    <font>
      <sz val="12"/>
      <color theme="0"/>
      <name val="Calibri"/>
      <family val="2"/>
      <scheme val="minor"/>
    </font>
    <font>
      <u/>
      <sz val="10.5"/>
      <color theme="1"/>
      <name val="Verdana"/>
      <family val="2"/>
    </font>
    <font>
      <b/>
      <sz val="10"/>
      <color rgb="FF000000"/>
      <name val="Verdana"/>
      <family val="2"/>
    </font>
    <font>
      <u/>
      <sz val="10.5"/>
      <color theme="10"/>
      <name val="Verdana"/>
      <family val="2"/>
    </font>
    <font>
      <sz val="11"/>
      <color theme="1"/>
      <name val="Verdana"/>
    </font>
    <font>
      <b/>
      <sz val="18"/>
      <color theme="1"/>
      <name val="Verdana"/>
    </font>
  </fonts>
  <fills count="20">
    <fill>
      <patternFill patternType="none"/>
    </fill>
    <fill>
      <patternFill patternType="gray125"/>
    </fill>
    <fill>
      <patternFill patternType="solid">
        <fgColor rgb="FF0A2C14"/>
        <bgColor indexed="64"/>
      </patternFill>
    </fill>
    <fill>
      <patternFill patternType="solid">
        <fgColor rgb="FF005050"/>
        <bgColor indexed="64"/>
      </patternFill>
    </fill>
    <fill>
      <patternFill patternType="solid">
        <fgColor rgb="FFD4DFD4"/>
        <bgColor indexed="64"/>
      </patternFill>
    </fill>
    <fill>
      <patternFill patternType="solid">
        <fgColor rgb="FFBBBDB8"/>
        <bgColor indexed="64"/>
      </patternFill>
    </fill>
    <fill>
      <patternFill patternType="solid">
        <fgColor rgb="FF014E20"/>
        <bgColor indexed="64"/>
      </patternFill>
    </fill>
    <fill>
      <patternFill patternType="solid">
        <fgColor rgb="FFDCE5DC"/>
        <bgColor indexed="64"/>
      </patternFill>
    </fill>
    <fill>
      <patternFill patternType="solid">
        <fgColor rgb="FFE7EAE8"/>
        <bgColor indexed="64"/>
      </patternFill>
    </fill>
    <fill>
      <patternFill patternType="solid">
        <fgColor theme="0"/>
        <bgColor indexed="64"/>
      </patternFill>
    </fill>
    <fill>
      <patternFill patternType="solid">
        <fgColor rgb="FF282828"/>
        <bgColor indexed="64"/>
      </patternFill>
    </fill>
    <fill>
      <patternFill patternType="solid">
        <fgColor rgb="FF0A2B14"/>
        <bgColor indexed="64"/>
      </patternFill>
    </fill>
    <fill>
      <patternFill patternType="solid">
        <fgColor rgb="FF018219"/>
        <bgColor indexed="64"/>
      </patternFill>
    </fill>
    <fill>
      <patternFill patternType="solid">
        <fgColor rgb="FF00FFBC"/>
        <bgColor indexed="64"/>
      </patternFill>
    </fill>
    <fill>
      <patternFill patternType="solid">
        <fgColor rgb="FF858A7F"/>
        <bgColor indexed="64"/>
      </patternFill>
    </fill>
    <fill>
      <patternFill patternType="solid">
        <fgColor rgb="FFD3DFD4"/>
        <bgColor indexed="64"/>
      </patternFill>
    </fill>
    <fill>
      <patternFill patternType="solid">
        <fgColor rgb="FF446D5D"/>
        <bgColor indexed="64"/>
      </patternFill>
    </fill>
    <fill>
      <patternFill patternType="solid">
        <fgColor rgb="FF82A78D"/>
        <bgColor indexed="64"/>
      </patternFill>
    </fill>
    <fill>
      <patternFill patternType="solid">
        <fgColor rgb="FFB7B2AA"/>
        <bgColor indexed="64"/>
      </patternFill>
    </fill>
    <fill>
      <patternFill patternType="solid">
        <fgColor theme="8" tint="0.79998168889431442"/>
        <bgColor indexed="64"/>
      </patternFill>
    </fill>
  </fills>
  <borders count="17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theme="2"/>
      </right>
      <top style="thin">
        <color indexed="64"/>
      </top>
      <bottom style="hair">
        <color theme="2"/>
      </bottom>
      <diagonal/>
    </border>
    <border>
      <left style="hair">
        <color theme="2"/>
      </left>
      <right style="thin">
        <color indexed="64"/>
      </right>
      <top style="thin">
        <color indexed="64"/>
      </top>
      <bottom style="hair">
        <color theme="2"/>
      </bottom>
      <diagonal/>
    </border>
    <border>
      <left style="thin">
        <color indexed="64"/>
      </left>
      <right style="hair">
        <color theme="2"/>
      </right>
      <top style="hair">
        <color theme="2"/>
      </top>
      <bottom style="hair">
        <color theme="2"/>
      </bottom>
      <diagonal/>
    </border>
    <border>
      <left style="hair">
        <color theme="2"/>
      </left>
      <right style="thin">
        <color indexed="64"/>
      </right>
      <top style="hair">
        <color theme="2"/>
      </top>
      <bottom style="hair">
        <color theme="2"/>
      </bottom>
      <diagonal/>
    </border>
    <border>
      <left style="thin">
        <color indexed="64"/>
      </left>
      <right style="hair">
        <color theme="2"/>
      </right>
      <top style="hair">
        <color theme="2"/>
      </top>
      <bottom style="thin">
        <color indexed="64"/>
      </bottom>
      <diagonal/>
    </border>
    <border>
      <left style="hair">
        <color theme="2"/>
      </left>
      <right style="thin">
        <color indexed="64"/>
      </right>
      <top style="hair">
        <color theme="2"/>
      </top>
      <bottom style="thin">
        <color indexed="64"/>
      </bottom>
      <diagonal/>
    </border>
    <border>
      <left style="thin">
        <color indexed="64"/>
      </left>
      <right/>
      <top style="thin">
        <color indexed="64"/>
      </top>
      <bottom/>
      <diagonal/>
    </border>
    <border>
      <left/>
      <right/>
      <top style="hair">
        <color theme="2"/>
      </top>
      <bottom style="hair">
        <color theme="2"/>
      </bottom>
      <diagonal/>
    </border>
    <border>
      <left/>
      <right/>
      <top style="hair">
        <color theme="2"/>
      </top>
      <bottom style="thin">
        <color indexed="64"/>
      </bottom>
      <diagonal/>
    </border>
    <border>
      <left/>
      <right style="hair">
        <color theme="2"/>
      </right>
      <top style="hair">
        <color theme="2"/>
      </top>
      <bottom style="thin">
        <color indexed="64"/>
      </bottom>
      <diagonal/>
    </border>
    <border>
      <left/>
      <right style="hair">
        <color theme="2"/>
      </right>
      <top style="hair">
        <color theme="2"/>
      </top>
      <bottom style="hair">
        <color theme="2"/>
      </bottom>
      <diagonal/>
    </border>
    <border>
      <left/>
      <right style="thin">
        <color indexed="64"/>
      </right>
      <top style="hair">
        <color theme="2"/>
      </top>
      <bottom style="hair">
        <color theme="2"/>
      </bottom>
      <diagonal/>
    </border>
    <border>
      <left/>
      <right style="thin">
        <color indexed="64"/>
      </right>
      <top style="hair">
        <color theme="2"/>
      </top>
      <bottom style="thin">
        <color indexed="64"/>
      </bottom>
      <diagonal/>
    </border>
    <border>
      <left style="thin">
        <color indexed="64"/>
      </left>
      <right style="hair">
        <color theme="2"/>
      </right>
      <top/>
      <bottom style="hair">
        <color theme="2"/>
      </bottom>
      <diagonal/>
    </border>
    <border>
      <left style="thin">
        <color indexed="64"/>
      </left>
      <right style="hair">
        <color theme="2"/>
      </right>
      <top/>
      <bottom style="thin">
        <color indexed="64"/>
      </bottom>
      <diagonal/>
    </border>
    <border>
      <left style="thin">
        <color indexed="64"/>
      </left>
      <right/>
      <top style="hair">
        <color theme="2"/>
      </top>
      <bottom style="hair">
        <color theme="2"/>
      </bottom>
      <diagonal/>
    </border>
    <border>
      <left style="thin">
        <color theme="0"/>
      </left>
      <right style="thin">
        <color theme="0"/>
      </right>
      <top style="thin">
        <color theme="0"/>
      </top>
      <bottom style="thin">
        <color theme="0"/>
      </bottom>
      <diagonal/>
    </border>
    <border>
      <left style="hair">
        <color theme="2"/>
      </left>
      <right style="thin">
        <color indexed="64"/>
      </right>
      <top/>
      <bottom style="thin">
        <color indexed="64"/>
      </bottom>
      <diagonal/>
    </border>
    <border>
      <left style="hair">
        <color theme="2"/>
      </left>
      <right style="thin">
        <color indexed="64"/>
      </right>
      <top/>
      <bottom style="hair">
        <color theme="2"/>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diagonal/>
    </border>
    <border>
      <left/>
      <right style="thin">
        <color theme="0"/>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hair">
        <color theme="2"/>
      </top>
      <bottom style="thin">
        <color indexed="64"/>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
      <left style="thin">
        <color indexed="64"/>
      </left>
      <right/>
      <top style="hair">
        <color theme="2"/>
      </top>
      <bottom/>
      <diagonal/>
    </border>
    <border>
      <left/>
      <right/>
      <top style="hair">
        <color theme="2"/>
      </top>
      <bottom/>
      <diagonal/>
    </border>
    <border>
      <left style="hair">
        <color theme="2"/>
      </left>
      <right style="thin">
        <color indexed="64"/>
      </right>
      <top style="hair">
        <color theme="2"/>
      </top>
      <bottom/>
      <diagonal/>
    </border>
    <border>
      <left/>
      <right/>
      <top style="thin">
        <color indexed="64"/>
      </top>
      <bottom style="hair">
        <color theme="2"/>
      </bottom>
      <diagonal/>
    </border>
    <border>
      <left style="thin">
        <color indexed="64"/>
      </left>
      <right/>
      <top style="thin">
        <color indexed="64"/>
      </top>
      <bottom style="hair">
        <color theme="2"/>
      </bottom>
      <diagonal/>
    </border>
    <border>
      <left/>
      <right style="hair">
        <color theme="2"/>
      </right>
      <top style="thin">
        <color indexed="64"/>
      </top>
      <bottom style="hair">
        <color theme="2"/>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style="hair">
        <color theme="2"/>
      </bottom>
      <diagonal/>
    </border>
    <border>
      <left style="thin">
        <color theme="0"/>
      </left>
      <right style="thin">
        <color indexed="64"/>
      </right>
      <top style="thin">
        <color theme="0"/>
      </top>
      <bottom style="hair">
        <color rgb="FFE7EAE8"/>
      </bottom>
      <diagonal/>
    </border>
    <border>
      <left style="thin">
        <color theme="0"/>
      </left>
      <right style="thin">
        <color indexed="64"/>
      </right>
      <top style="hair">
        <color rgb="FFE7EAE8"/>
      </top>
      <bottom style="hair">
        <color rgb="FFE7EAE8"/>
      </bottom>
      <diagonal/>
    </border>
    <border>
      <left style="thin">
        <color theme="0"/>
      </left>
      <right style="thin">
        <color indexed="64"/>
      </right>
      <top style="hair">
        <color rgb="FFE7EAE8"/>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style="thin">
        <color indexed="64"/>
      </top>
      <bottom style="thin">
        <color theme="0"/>
      </bottom>
      <diagonal/>
    </border>
    <border>
      <left style="thin">
        <color indexed="64"/>
      </left>
      <right/>
      <top/>
      <bottom style="thin">
        <color theme="0"/>
      </bottom>
      <diagonal/>
    </border>
    <border>
      <left style="thin">
        <color theme="1"/>
      </left>
      <right style="thin">
        <color theme="1"/>
      </right>
      <top style="thin">
        <color theme="1"/>
      </top>
      <bottom style="thin">
        <color theme="1"/>
      </bottom>
      <diagonal/>
    </border>
    <border>
      <left style="thin">
        <color theme="1"/>
      </left>
      <right style="hair">
        <color theme="2"/>
      </right>
      <top style="thin">
        <color theme="1"/>
      </top>
      <bottom style="thin">
        <color theme="1"/>
      </bottom>
      <diagonal/>
    </border>
    <border>
      <left style="hair">
        <color theme="2"/>
      </left>
      <right style="thin">
        <color theme="1"/>
      </right>
      <top style="thin">
        <color theme="1"/>
      </top>
      <bottom style="thin">
        <color theme="1"/>
      </bottom>
      <diagonal/>
    </border>
    <border>
      <left style="hair">
        <color theme="2"/>
      </left>
      <right style="hair">
        <color theme="2"/>
      </right>
      <top style="thin">
        <color theme="1"/>
      </top>
      <bottom style="thin">
        <color theme="1"/>
      </bottom>
      <diagonal/>
    </border>
    <border>
      <left/>
      <right style="hair">
        <color theme="2"/>
      </right>
      <top/>
      <bottom style="thin">
        <color indexed="64"/>
      </bottom>
      <diagonal/>
    </border>
    <border>
      <left style="thin">
        <color theme="1"/>
      </left>
      <right style="hair">
        <color theme="2"/>
      </right>
      <top/>
      <bottom style="thin">
        <color theme="1"/>
      </bottom>
      <diagonal/>
    </border>
    <border>
      <left style="hair">
        <color theme="2"/>
      </left>
      <right style="hair">
        <color theme="2"/>
      </right>
      <top/>
      <bottom style="thin">
        <color theme="1"/>
      </bottom>
      <diagonal/>
    </border>
    <border>
      <left style="hair">
        <color theme="2"/>
      </left>
      <right style="thin">
        <color theme="1"/>
      </right>
      <top/>
      <bottom style="thin">
        <color theme="1"/>
      </bottom>
      <diagonal/>
    </border>
    <border>
      <left style="thin">
        <color theme="1"/>
      </left>
      <right style="thin">
        <color theme="1"/>
      </right>
      <top/>
      <bottom style="thin">
        <color theme="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theme="0"/>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hair">
        <color theme="2"/>
      </left>
      <right/>
      <top style="thin">
        <color indexed="64"/>
      </top>
      <bottom/>
      <diagonal/>
    </border>
    <border>
      <left style="thin">
        <color indexed="64"/>
      </left>
      <right/>
      <top style="thin">
        <color theme="0"/>
      </top>
      <bottom/>
      <diagonal/>
    </border>
    <border>
      <left style="thin">
        <color theme="1"/>
      </left>
      <right/>
      <top style="thin">
        <color theme="1"/>
      </top>
      <bottom style="hair">
        <color theme="2"/>
      </bottom>
      <diagonal/>
    </border>
    <border>
      <left/>
      <right/>
      <top style="thin">
        <color theme="1"/>
      </top>
      <bottom style="hair">
        <color theme="2"/>
      </bottom>
      <diagonal/>
    </border>
    <border>
      <left style="hair">
        <color theme="2"/>
      </left>
      <right/>
      <top style="thin">
        <color theme="1"/>
      </top>
      <bottom/>
      <diagonal/>
    </border>
    <border>
      <left/>
      <right style="thin">
        <color theme="1"/>
      </right>
      <top style="thin">
        <color theme="1"/>
      </top>
      <bottom/>
      <diagonal/>
    </border>
    <border>
      <left style="thin">
        <color theme="1"/>
      </left>
      <right/>
      <top style="thin">
        <color indexed="64"/>
      </top>
      <bottom style="hair">
        <color theme="2"/>
      </bottom>
      <diagonal/>
    </border>
    <border>
      <left/>
      <right style="thin">
        <color theme="1"/>
      </right>
      <top style="thin">
        <color theme="0" tint="-0.499984740745262"/>
      </top>
      <bottom style="thin">
        <color theme="0" tint="-0.499984740745262"/>
      </bottom>
      <diagonal/>
    </border>
    <border>
      <left style="thin">
        <color theme="1"/>
      </left>
      <right/>
      <top style="thin">
        <color indexed="64"/>
      </top>
      <bottom/>
      <diagonal/>
    </border>
    <border>
      <left style="thin">
        <color theme="1"/>
      </left>
      <right/>
      <top style="thin">
        <color theme="0" tint="-0.499984740745262"/>
      </top>
      <bottom/>
      <diagonal/>
    </border>
    <border>
      <left/>
      <right style="thin">
        <color theme="1"/>
      </right>
      <top/>
      <bottom/>
      <diagonal/>
    </border>
    <border>
      <left style="thin">
        <color theme="1"/>
      </left>
      <right/>
      <top style="thin">
        <color theme="0" tint="-0.499984740745262"/>
      </top>
      <bottom style="thin">
        <color theme="0" tint="-0.499984740745262"/>
      </bottom>
      <diagonal/>
    </border>
    <border>
      <left style="thin">
        <color theme="1"/>
      </left>
      <right/>
      <top/>
      <bottom style="thin">
        <color theme="1"/>
      </bottom>
      <diagonal/>
    </border>
    <border>
      <left/>
      <right style="thin">
        <color theme="0" tint="-0.499984740745262"/>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style="thin">
        <color theme="1"/>
      </left>
      <right/>
      <top style="thin">
        <color indexed="64"/>
      </top>
      <bottom style="thin">
        <color theme="1"/>
      </bottom>
      <diagonal/>
    </border>
    <border>
      <left/>
      <right/>
      <top style="thin">
        <color indexed="64"/>
      </top>
      <bottom style="thin">
        <color theme="1"/>
      </bottom>
      <diagonal/>
    </border>
    <border>
      <left style="thin">
        <color theme="0" tint="-0.499984740745262"/>
      </left>
      <right/>
      <top style="thin">
        <color theme="0" tint="-0.499984740745262"/>
      </top>
      <bottom style="thin">
        <color theme="1"/>
      </bottom>
      <diagonal/>
    </border>
    <border>
      <left/>
      <right style="thin">
        <color theme="1"/>
      </right>
      <top style="thin">
        <color theme="0" tint="-0.499984740745262"/>
      </top>
      <bottom style="thin">
        <color theme="1"/>
      </bottom>
      <diagonal/>
    </border>
    <border>
      <left style="thin">
        <color theme="1"/>
      </left>
      <right style="thin">
        <color theme="0"/>
      </right>
      <top style="thin">
        <color theme="1"/>
      </top>
      <bottom style="thin">
        <color theme="0"/>
      </bottom>
      <diagonal/>
    </border>
    <border>
      <left/>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bottom/>
      <diagonal/>
    </border>
    <border>
      <left style="thin">
        <color theme="0"/>
      </left>
      <right style="thin">
        <color theme="1"/>
      </right>
      <top style="thin">
        <color theme="0" tint="-0.499984740745262"/>
      </top>
      <bottom style="thin">
        <color theme="0" tint="-0.499984740745262"/>
      </bottom>
      <diagonal/>
    </border>
    <border>
      <left style="thin">
        <color theme="0"/>
      </left>
      <right style="thin">
        <color theme="1"/>
      </right>
      <top style="thin">
        <color theme="0" tint="-0.499984740745262"/>
      </top>
      <bottom style="hair">
        <color rgb="FFE7EAE8"/>
      </bottom>
      <diagonal/>
    </border>
    <border>
      <left style="thin">
        <color theme="0"/>
      </left>
      <right style="thin">
        <color theme="1"/>
      </right>
      <top style="hair">
        <color rgb="FFE7EAE8"/>
      </top>
      <bottom style="hair">
        <color rgb="FFE7EAE8"/>
      </bottom>
      <diagonal/>
    </border>
    <border>
      <left style="thin">
        <color theme="1"/>
      </left>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1"/>
      </right>
      <top style="hair">
        <color rgb="FFE7EAE8"/>
      </top>
      <bottom style="thin">
        <color theme="1"/>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1"/>
      </right>
      <top style="thin">
        <color theme="0"/>
      </top>
      <bottom style="thin">
        <color theme="0" tint="-0.499984740745262"/>
      </bottom>
      <diagonal/>
    </border>
    <border>
      <left style="thin">
        <color theme="0"/>
      </left>
      <right style="thin">
        <color theme="1"/>
      </right>
      <top style="thin">
        <color theme="0"/>
      </top>
      <bottom/>
      <diagonal/>
    </border>
    <border>
      <left style="thin">
        <color theme="0"/>
      </left>
      <right style="thin">
        <color theme="1"/>
      </right>
      <top/>
      <bottom style="hair">
        <color rgb="FFE7EAE8"/>
      </bottom>
      <diagonal/>
    </border>
    <border>
      <left/>
      <right style="thin">
        <color theme="1"/>
      </right>
      <top style="hair">
        <color rgb="FFE7EAE8"/>
      </top>
      <bottom style="thin">
        <color theme="1"/>
      </bottom>
      <diagonal/>
    </border>
    <border>
      <left style="thin">
        <color theme="1"/>
      </left>
      <right/>
      <top style="thin">
        <color theme="0"/>
      </top>
      <bottom style="thin">
        <color indexed="64"/>
      </bottom>
      <diagonal/>
    </border>
    <border>
      <left/>
      <right style="thin">
        <color theme="1"/>
      </right>
      <top style="hair">
        <color rgb="FFE7EAE8"/>
      </top>
      <bottom style="thin">
        <color indexed="64"/>
      </bottom>
      <diagonal/>
    </border>
    <border>
      <left style="thin">
        <color theme="0"/>
      </left>
      <right style="thin">
        <color theme="1"/>
      </right>
      <top style="thin">
        <color theme="0" tint="-0.499984740745262"/>
      </top>
      <bottom/>
      <diagonal/>
    </border>
    <border>
      <left style="thin">
        <color theme="0"/>
      </left>
      <right style="thin">
        <color theme="1"/>
      </right>
      <top/>
      <bottom style="thin">
        <color theme="0" tint="-0.499984740745262"/>
      </bottom>
      <diagonal/>
    </border>
    <border>
      <left style="thin">
        <color theme="0" tint="-0.499984740745262"/>
      </left>
      <right style="thin">
        <color theme="1"/>
      </right>
      <top style="thin">
        <color theme="0" tint="-0.499984740745262"/>
      </top>
      <bottom style="hair">
        <color rgb="FFE7EAE8"/>
      </bottom>
      <diagonal/>
    </border>
    <border>
      <left style="thin">
        <color theme="0" tint="-0.499984740745262"/>
      </left>
      <right style="thin">
        <color theme="1"/>
      </right>
      <top style="hair">
        <color rgb="FFE7EAE8"/>
      </top>
      <bottom style="hair">
        <color rgb="FFE7EAE8"/>
      </bottom>
      <diagonal/>
    </border>
    <border>
      <left style="thin">
        <color theme="0"/>
      </left>
      <right/>
      <top style="thin">
        <color theme="0"/>
      </top>
      <bottom style="thin">
        <color theme="1"/>
      </bottom>
      <diagonal/>
    </border>
    <border>
      <left style="thin">
        <color theme="0" tint="-0.499984740745262"/>
      </left>
      <right style="thin">
        <color theme="1"/>
      </right>
      <top style="hair">
        <color rgb="FFE7EAE8"/>
      </top>
      <bottom style="thin">
        <color theme="1"/>
      </bottom>
      <diagonal/>
    </border>
    <border>
      <left style="thin">
        <color theme="1"/>
      </left>
      <right/>
      <top style="thin">
        <color theme="1"/>
      </top>
      <bottom style="thin">
        <color theme="0"/>
      </bottom>
      <diagonal/>
    </border>
    <border>
      <left/>
      <right style="thin">
        <color theme="1"/>
      </right>
      <top style="thin">
        <color theme="1"/>
      </top>
      <bottom style="thin">
        <color theme="0"/>
      </bottom>
      <diagonal/>
    </border>
    <border>
      <left/>
      <right style="thin">
        <color theme="1"/>
      </right>
      <top style="thin">
        <color theme="0"/>
      </top>
      <bottom/>
      <diagonal/>
    </border>
    <border>
      <left/>
      <right style="thin">
        <color theme="1"/>
      </right>
      <top style="thin">
        <color theme="0"/>
      </top>
      <bottom style="thin">
        <color indexed="64"/>
      </bottom>
      <diagonal/>
    </border>
    <border>
      <left/>
      <right style="thin">
        <color theme="1"/>
      </right>
      <top style="hair">
        <color theme="2"/>
      </top>
      <bottom/>
      <diagonal/>
    </border>
    <border>
      <left style="thin">
        <color theme="1"/>
      </left>
      <right/>
      <top style="hair">
        <color theme="2"/>
      </top>
      <bottom/>
      <diagonal/>
    </border>
    <border>
      <left style="thin">
        <color theme="1"/>
      </left>
      <right/>
      <top style="thin">
        <color theme="0" tint="-0.499984740745262"/>
      </top>
      <bottom style="thin">
        <color theme="1"/>
      </bottom>
      <diagonal/>
    </border>
    <border>
      <left/>
      <right style="thin">
        <color theme="0" tint="-0.499984740745262"/>
      </right>
      <top style="thin">
        <color theme="0" tint="-0.499984740745262"/>
      </top>
      <bottom style="thin">
        <color theme="1"/>
      </bottom>
      <diagonal/>
    </border>
    <border>
      <left/>
      <right/>
      <top style="thin">
        <color theme="0" tint="-0.499984740745262"/>
      </top>
      <bottom style="thin">
        <color theme="1"/>
      </bottom>
      <diagonal/>
    </border>
    <border>
      <left/>
      <right style="thin">
        <color theme="1"/>
      </right>
      <top style="thin">
        <color theme="0" tint="-0.499984740745262"/>
      </top>
      <bottom/>
      <diagonal/>
    </border>
    <border>
      <left/>
      <right style="thin">
        <color theme="1"/>
      </right>
      <top style="thin">
        <color indexed="64"/>
      </top>
      <bottom/>
      <diagonal/>
    </border>
    <border>
      <left style="thin">
        <color theme="1"/>
      </left>
      <right/>
      <top style="thin">
        <color theme="0"/>
      </top>
      <bottom/>
      <diagonal/>
    </border>
    <border>
      <left style="hair">
        <color theme="2"/>
      </left>
      <right style="thin">
        <color indexed="64"/>
      </right>
      <top/>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theme="1"/>
      </left>
      <right style="thin">
        <color theme="0"/>
      </right>
      <top style="thin">
        <color theme="1"/>
      </top>
      <bottom/>
      <diagonal/>
    </border>
    <border>
      <left style="thin">
        <color theme="0"/>
      </left>
      <right style="thin">
        <color theme="1"/>
      </right>
      <top style="thin">
        <color theme="1"/>
      </top>
      <bottom style="thin">
        <color indexed="64"/>
      </bottom>
      <diagonal/>
    </border>
    <border>
      <left style="thin">
        <color theme="1"/>
      </left>
      <right style="thin">
        <color theme="0" tint="-0.499984740745262"/>
      </right>
      <top style="thin">
        <color theme="0" tint="-0.499984740745262"/>
      </top>
      <bottom/>
      <diagonal/>
    </border>
    <border>
      <left style="thin">
        <color theme="1"/>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bottom/>
      <diagonal/>
    </border>
    <border>
      <left style="thin">
        <color theme="1"/>
      </left>
      <right style="thin">
        <color theme="0" tint="-0.499984740745262"/>
      </right>
      <top/>
      <bottom style="thin">
        <color theme="1"/>
      </bottom>
      <diagonal/>
    </border>
    <border>
      <left style="thin">
        <color theme="1"/>
      </left>
      <right style="thin">
        <color theme="0" tint="-0.499984740745262"/>
      </right>
      <top/>
      <bottom style="thin">
        <color theme="0" tint="-0.499984740745262"/>
      </bottom>
      <diagonal/>
    </border>
    <border>
      <left style="thin">
        <color theme="1"/>
      </left>
      <right style="thin">
        <color theme="0"/>
      </right>
      <top style="thin">
        <color theme="0"/>
      </top>
      <bottom style="thin">
        <color indexed="64"/>
      </bottom>
      <diagonal/>
    </border>
    <border>
      <left style="thin">
        <color theme="0"/>
      </left>
      <right style="thin">
        <color theme="1"/>
      </right>
      <top style="thin">
        <color theme="0"/>
      </top>
      <bottom style="thin">
        <color indexed="64"/>
      </bottom>
      <diagonal/>
    </border>
    <border>
      <left style="thin">
        <color theme="0" tint="-0.499984740745262"/>
      </left>
      <right style="thin">
        <color theme="1"/>
      </right>
      <top style="thin">
        <color indexed="64"/>
      </top>
      <bottom style="thin">
        <color theme="1"/>
      </bottom>
      <diagonal/>
    </border>
    <border>
      <left style="thin">
        <color theme="1"/>
      </left>
      <right style="thin">
        <color theme="0" tint="-0.499984740745262"/>
      </right>
      <top style="thin">
        <color indexed="64"/>
      </top>
      <bottom style="thin">
        <color theme="1"/>
      </bottom>
      <diagonal/>
    </border>
    <border>
      <left style="thin">
        <color theme="1"/>
      </left>
      <right style="thin">
        <color theme="0"/>
      </right>
      <top style="thin">
        <color theme="0"/>
      </top>
      <bottom/>
      <diagonal/>
    </border>
  </borders>
  <cellStyleXfs count="4">
    <xf numFmtId="0" fontId="0" fillId="0" borderId="0"/>
    <xf numFmtId="43" fontId="13" fillId="0" borderId="0" applyFont="0" applyFill="0" applyBorder="0" applyAlignment="0" applyProtection="0"/>
    <xf numFmtId="0" fontId="14" fillId="0" borderId="0" applyNumberFormat="0" applyFill="0" applyBorder="0" applyAlignment="0" applyProtection="0"/>
    <xf numFmtId="9" fontId="13" fillId="0" borderId="0" applyFont="0" applyFill="0" applyBorder="0" applyAlignment="0" applyProtection="0"/>
  </cellStyleXfs>
  <cellXfs count="543">
    <xf numFmtId="0" fontId="0" fillId="0" borderId="0" xfId="0"/>
    <xf numFmtId="0" fontId="0" fillId="5" borderId="0" xfId="0" applyFill="1"/>
    <xf numFmtId="0" fontId="0" fillId="9" borderId="0" xfId="0" applyFill="1"/>
    <xf numFmtId="0" fontId="1" fillId="0" borderId="0" xfId="0" applyFont="1"/>
    <xf numFmtId="0" fontId="3" fillId="9" borderId="0" xfId="0" applyFont="1" applyFill="1" applyAlignment="1">
      <alignment vertical="center" wrapText="1"/>
    </xf>
    <xf numFmtId="0" fontId="0" fillId="2" borderId="0" xfId="0" applyFill="1" applyAlignment="1">
      <alignment horizontal="centerContinuous" vertical="center"/>
    </xf>
    <xf numFmtId="0" fontId="3" fillId="9" borderId="0" xfId="0" applyFont="1" applyFill="1" applyAlignment="1">
      <alignment horizontal="center" vertical="center" wrapText="1"/>
    </xf>
    <xf numFmtId="0" fontId="2" fillId="9" borderId="0" xfId="0" applyFont="1" applyFill="1"/>
    <xf numFmtId="0" fontId="3" fillId="9" borderId="0" xfId="0" applyFont="1" applyFill="1"/>
    <xf numFmtId="0" fontId="7" fillId="9" borderId="0" xfId="0" applyFont="1" applyFill="1"/>
    <xf numFmtId="0" fontId="9" fillId="9" borderId="0" xfId="0" applyFont="1" applyFill="1"/>
    <xf numFmtId="0" fontId="7" fillId="0" borderId="0" xfId="0" applyFont="1"/>
    <xf numFmtId="0" fontId="10" fillId="0" borderId="0" xfId="0" applyFont="1"/>
    <xf numFmtId="0" fontId="6" fillId="0" borderId="0" xfId="0" applyFont="1"/>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1" fillId="0" borderId="0" xfId="0" applyFont="1"/>
    <xf numFmtId="0" fontId="12" fillId="0" borderId="0" xfId="0" applyFont="1"/>
    <xf numFmtId="0" fontId="3" fillId="9" borderId="47" xfId="0" applyFont="1" applyFill="1" applyBorder="1" applyAlignment="1">
      <alignment horizontal="center" vertical="center"/>
    </xf>
    <xf numFmtId="0" fontId="3" fillId="9" borderId="44" xfId="0" applyFont="1" applyFill="1" applyBorder="1" applyAlignment="1">
      <alignment horizontal="center" vertical="center"/>
    </xf>
    <xf numFmtId="0" fontId="0" fillId="9" borderId="0" xfId="0" applyFill="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0" fontId="5" fillId="3" borderId="53" xfId="0" applyFont="1" applyFill="1" applyBorder="1"/>
    <xf numFmtId="0" fontId="5" fillId="3" borderId="54" xfId="0" applyFont="1" applyFill="1" applyBorder="1"/>
    <xf numFmtId="0" fontId="5" fillId="3" borderId="54" xfId="0" applyFont="1" applyFill="1" applyBorder="1" applyAlignment="1">
      <alignment horizontal="center" vertical="center"/>
    </xf>
    <xf numFmtId="0" fontId="5" fillId="3" borderId="55" xfId="0" applyFont="1" applyFill="1" applyBorder="1" applyAlignment="1">
      <alignment horizontal="left" vertical="center"/>
    </xf>
    <xf numFmtId="0" fontId="18" fillId="0" borderId="0" xfId="0" applyFont="1"/>
    <xf numFmtId="0" fontId="0" fillId="9" borderId="0" xfId="0"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166" fontId="3" fillId="8" borderId="48" xfId="1" applyNumberFormat="1" applyFont="1" applyFill="1" applyBorder="1" applyAlignment="1">
      <alignment horizontal="center" vertical="center"/>
    </xf>
    <xf numFmtId="166" fontId="3" fillId="8" borderId="19" xfId="1" applyNumberFormat="1" applyFont="1" applyFill="1" applyBorder="1" applyAlignment="1">
      <alignment horizontal="center" vertical="center"/>
    </xf>
    <xf numFmtId="0" fontId="15" fillId="9" borderId="49" xfId="0" applyFont="1" applyFill="1" applyBorder="1" applyAlignment="1">
      <alignment horizontal="left" vertical="center" wrapText="1"/>
    </xf>
    <xf numFmtId="0" fontId="15" fillId="9" borderId="16" xfId="0" applyFont="1" applyFill="1" applyBorder="1" applyAlignment="1">
      <alignment horizontal="left" vertical="center" wrapText="1"/>
    </xf>
    <xf numFmtId="0" fontId="15" fillId="9" borderId="29" xfId="0" applyFont="1" applyFill="1" applyBorder="1" applyAlignment="1">
      <alignment horizontal="left" vertical="center" wrapText="1"/>
    </xf>
    <xf numFmtId="0" fontId="20" fillId="0" borderId="0" xfId="0" applyFont="1"/>
    <xf numFmtId="165" fontId="0" fillId="0" borderId="0" xfId="0" applyNumberFormat="1"/>
    <xf numFmtId="43" fontId="3" fillId="8" borderId="56" xfId="1" applyFont="1" applyFill="1" applyBorder="1" applyAlignment="1">
      <alignment horizontal="center" vertical="center"/>
    </xf>
    <xf numFmtId="166" fontId="3" fillId="8" borderId="18" xfId="1" applyNumberFormat="1" applyFont="1" applyFill="1" applyBorder="1" applyAlignment="1">
      <alignment horizontal="center" vertical="center"/>
    </xf>
    <xf numFmtId="0" fontId="15" fillId="9" borderId="14" xfId="0" applyFont="1" applyFill="1" applyBorder="1" applyAlignment="1">
      <alignment horizontal="left" vertical="center" wrapText="1"/>
    </xf>
    <xf numFmtId="167" fontId="3" fillId="8" borderId="25" xfId="0" applyNumberFormat="1" applyFont="1" applyFill="1" applyBorder="1" applyAlignment="1">
      <alignment horizontal="center" vertical="center" wrapText="1"/>
    </xf>
    <xf numFmtId="167" fontId="3" fillId="8" borderId="24" xfId="0" applyNumberFormat="1" applyFont="1" applyFill="1" applyBorder="1" applyAlignment="1">
      <alignment horizontal="center" vertical="center" wrapText="1"/>
    </xf>
    <xf numFmtId="167" fontId="3" fillId="8" borderId="13" xfId="0" applyNumberFormat="1" applyFont="1" applyFill="1" applyBorder="1" applyAlignment="1">
      <alignment horizontal="center" vertical="center" wrapText="1"/>
    </xf>
    <xf numFmtId="167" fontId="3" fillId="8" borderId="15" xfId="0" applyNumberFormat="1" applyFont="1" applyFill="1" applyBorder="1" applyAlignment="1">
      <alignment horizontal="center" vertical="center" wrapText="1"/>
    </xf>
    <xf numFmtId="0" fontId="15" fillId="9" borderId="12" xfId="0" applyFont="1" applyFill="1" applyBorder="1" applyAlignment="1">
      <alignment horizontal="left" vertical="center" wrapText="1"/>
    </xf>
    <xf numFmtId="0" fontId="15" fillId="9" borderId="28" xfId="0" applyFont="1" applyFill="1" applyBorder="1" applyAlignment="1">
      <alignment horizontal="left" vertical="center" wrapText="1"/>
    </xf>
    <xf numFmtId="43" fontId="3" fillId="9" borderId="7" xfId="1" applyFont="1" applyFill="1" applyBorder="1" applyAlignment="1">
      <alignment horizontal="center" vertical="center"/>
    </xf>
    <xf numFmtId="166" fontId="3" fillId="8" borderId="1" xfId="1" applyNumberFormat="1" applyFont="1" applyFill="1" applyBorder="1" applyAlignment="1">
      <alignment horizontal="center" vertical="center"/>
    </xf>
    <xf numFmtId="0" fontId="5" fillId="3" borderId="55" xfId="0" applyFont="1" applyFill="1" applyBorder="1" applyAlignment="1">
      <alignment horizontal="center" vertical="center"/>
    </xf>
    <xf numFmtId="165" fontId="0" fillId="9" borderId="0" xfId="0" applyNumberFormat="1" applyFill="1"/>
    <xf numFmtId="0" fontId="22" fillId="2" borderId="0" xfId="0" applyFont="1" applyFill="1" applyAlignment="1">
      <alignment horizontal="centerContinuous" vertical="center"/>
    </xf>
    <xf numFmtId="0" fontId="0" fillId="0" borderId="0" xfId="0" pivotButton="1"/>
    <xf numFmtId="0" fontId="0" fillId="0" borderId="0" xfId="0" applyAlignment="1">
      <alignment horizontal="left"/>
    </xf>
    <xf numFmtId="0" fontId="24" fillId="0" borderId="0" xfId="0" applyFont="1"/>
    <xf numFmtId="0" fontId="25" fillId="0" borderId="0" xfId="0" applyFont="1"/>
    <xf numFmtId="0" fontId="0" fillId="13" borderId="0" xfId="0" applyFill="1"/>
    <xf numFmtId="0" fontId="0" fillId="14" borderId="0" xfId="0" applyFill="1"/>
    <xf numFmtId="0" fontId="0" fillId="15" borderId="0" xfId="0" applyFill="1"/>
    <xf numFmtId="0" fontId="16" fillId="10" borderId="0" xfId="0" applyFont="1" applyFill="1"/>
    <xf numFmtId="0" fontId="16" fillId="11" borderId="0" xfId="0" applyFont="1" applyFill="1"/>
    <xf numFmtId="0" fontId="16" fillId="6" borderId="0" xfId="0" applyFont="1" applyFill="1"/>
    <xf numFmtId="0" fontId="16" fillId="12" borderId="0" xfId="0" applyFont="1" applyFill="1"/>
    <xf numFmtId="0" fontId="25" fillId="5" borderId="0" xfId="0" applyFont="1" applyFill="1"/>
    <xf numFmtId="0" fontId="24" fillId="2" borderId="0" xfId="0" applyFont="1" applyFill="1" applyAlignment="1">
      <alignment horizontal="centerContinuous" vertical="center"/>
    </xf>
    <xf numFmtId="0" fontId="25" fillId="9" borderId="0" xfId="0" applyFont="1" applyFill="1"/>
    <xf numFmtId="0" fontId="24" fillId="9" borderId="0" xfId="0" applyFont="1" applyFill="1"/>
    <xf numFmtId="0" fontId="24" fillId="2" borderId="0" xfId="0" applyFont="1" applyFill="1" applyAlignment="1">
      <alignment horizontal="center" vertical="center"/>
    </xf>
    <xf numFmtId="0" fontId="22" fillId="2" borderId="0" xfId="0" applyFont="1" applyFill="1" applyAlignment="1">
      <alignment horizontal="left" vertical="center"/>
    </xf>
    <xf numFmtId="0" fontId="24" fillId="2" borderId="0" xfId="0" applyFont="1" applyFill="1" applyAlignment="1">
      <alignment horizontal="left" vertical="center"/>
    </xf>
    <xf numFmtId="0" fontId="28" fillId="9" borderId="0" xfId="0" applyFont="1" applyFill="1" applyAlignment="1">
      <alignment horizontal="left" vertical="center" wrapText="1" indent="1"/>
    </xf>
    <xf numFmtId="0" fontId="22" fillId="11" borderId="0" xfId="0" applyFont="1" applyFill="1" applyAlignment="1">
      <alignment horizontal="left" vertical="center"/>
    </xf>
    <xf numFmtId="0" fontId="25" fillId="15" borderId="0" xfId="0" applyFont="1" applyFill="1"/>
    <xf numFmtId="0" fontId="30" fillId="15" borderId="0" xfId="0" applyFont="1" applyFill="1" applyAlignment="1">
      <alignment vertical="center"/>
    </xf>
    <xf numFmtId="0" fontId="4" fillId="14" borderId="0" xfId="0" applyFont="1" applyFill="1" applyAlignment="1">
      <alignment vertical="center"/>
    </xf>
    <xf numFmtId="0" fontId="26" fillId="14" borderId="0" xfId="0" applyFont="1" applyFill="1" applyAlignment="1">
      <alignment vertical="center"/>
    </xf>
    <xf numFmtId="0" fontId="25" fillId="14" borderId="0" xfId="0" applyFont="1" applyFill="1"/>
    <xf numFmtId="0" fontId="26" fillId="15" borderId="0" xfId="0" applyFont="1" applyFill="1" applyAlignment="1">
      <alignment vertical="center"/>
    </xf>
    <xf numFmtId="0" fontId="22" fillId="11" borderId="0" xfId="0" applyFont="1" applyFill="1" applyAlignment="1">
      <alignment horizontal="center" vertical="center"/>
    </xf>
    <xf numFmtId="0" fontId="32" fillId="13" borderId="0" xfId="0" applyFont="1" applyFill="1"/>
    <xf numFmtId="0" fontId="33" fillId="13" borderId="0" xfId="0" applyFont="1" applyFill="1"/>
    <xf numFmtId="0" fontId="38" fillId="13" borderId="0" xfId="0" applyFont="1" applyFill="1"/>
    <xf numFmtId="0" fontId="37" fillId="13" borderId="0" xfId="0" applyFont="1" applyFill="1"/>
    <xf numFmtId="0" fontId="36" fillId="13" borderId="0" xfId="0" applyFont="1" applyFill="1"/>
    <xf numFmtId="0" fontId="40" fillId="9" borderId="0" xfId="0" applyFont="1" applyFill="1"/>
    <xf numFmtId="0" fontId="40" fillId="15" borderId="0" xfId="0" applyFont="1" applyFill="1"/>
    <xf numFmtId="0" fontId="40" fillId="0" borderId="0" xfId="0" applyFont="1"/>
    <xf numFmtId="0" fontId="4" fillId="15" borderId="0" xfId="0" applyFont="1" applyFill="1" applyAlignment="1">
      <alignment vertical="center"/>
    </xf>
    <xf numFmtId="0" fontId="28" fillId="9" borderId="0" xfId="0" applyFont="1" applyFill="1" applyAlignment="1">
      <alignment vertical="center"/>
    </xf>
    <xf numFmtId="0" fontId="25" fillId="5" borderId="0" xfId="0" applyFont="1" applyFill="1" applyAlignment="1">
      <alignment horizontal="center" vertical="center"/>
    </xf>
    <xf numFmtId="0" fontId="25" fillId="9" borderId="0" xfId="0" applyFont="1" applyFill="1" applyAlignment="1">
      <alignment horizontal="center" vertical="center"/>
    </xf>
    <xf numFmtId="0" fontId="43" fillId="9" borderId="0" xfId="0" applyFont="1" applyFill="1"/>
    <xf numFmtId="0" fontId="27" fillId="3" borderId="53" xfId="0" applyFont="1" applyFill="1" applyBorder="1"/>
    <xf numFmtId="0" fontId="27" fillId="3" borderId="54" xfId="0" applyFont="1" applyFill="1" applyBorder="1"/>
    <xf numFmtId="0" fontId="27" fillId="3" borderId="54" xfId="0" applyFont="1" applyFill="1" applyBorder="1" applyAlignment="1">
      <alignment horizontal="center" vertical="center"/>
    </xf>
    <xf numFmtId="0" fontId="27" fillId="3" borderId="55" xfId="0" applyFont="1" applyFill="1" applyBorder="1" applyAlignment="1">
      <alignment horizontal="left" vertical="center"/>
    </xf>
    <xf numFmtId="165" fontId="25" fillId="8" borderId="9" xfId="1" applyNumberFormat="1" applyFont="1" applyFill="1" applyBorder="1" applyAlignment="1">
      <alignment horizontal="center" vertical="center"/>
    </xf>
    <xf numFmtId="0" fontId="45" fillId="9" borderId="6" xfId="0" applyFont="1" applyFill="1" applyBorder="1" applyAlignment="1">
      <alignment horizontal="left" vertical="center" wrapText="1"/>
    </xf>
    <xf numFmtId="165" fontId="25" fillId="8" borderId="19" xfId="1" applyNumberFormat="1" applyFont="1" applyFill="1" applyBorder="1" applyAlignment="1">
      <alignment horizontal="center" vertical="center"/>
    </xf>
    <xf numFmtId="0" fontId="45" fillId="9" borderId="23" xfId="0" applyFont="1" applyFill="1" applyBorder="1" applyAlignment="1">
      <alignment horizontal="left" vertical="center" wrapText="1"/>
    </xf>
    <xf numFmtId="165" fontId="25" fillId="8" borderId="18" xfId="1" applyNumberFormat="1" applyFont="1" applyFill="1" applyBorder="1" applyAlignment="1">
      <alignment horizontal="center" vertical="center"/>
    </xf>
    <xf numFmtId="0" fontId="45" fillId="9" borderId="22" xfId="0" applyFont="1" applyFill="1" applyBorder="1" applyAlignment="1">
      <alignment horizontal="left" vertical="center" wrapText="1"/>
    </xf>
    <xf numFmtId="0" fontId="25" fillId="9" borderId="26" xfId="0" applyFont="1" applyFill="1" applyBorder="1" applyAlignment="1">
      <alignment vertical="center" wrapText="1"/>
    </xf>
    <xf numFmtId="164" fontId="25" fillId="8" borderId="18" xfId="1" applyNumberFormat="1" applyFont="1" applyFill="1" applyBorder="1" applyAlignment="1">
      <alignment horizontal="center" vertical="center"/>
    </xf>
    <xf numFmtId="0" fontId="25" fillId="8" borderId="21" xfId="0" applyFont="1" applyFill="1" applyBorder="1"/>
    <xf numFmtId="0" fontId="25" fillId="9" borderId="7" xfId="0" applyFont="1" applyFill="1" applyBorder="1" applyAlignment="1">
      <alignment vertical="center" wrapText="1"/>
    </xf>
    <xf numFmtId="164" fontId="25" fillId="8" borderId="19" xfId="1" applyNumberFormat="1" applyFont="1" applyFill="1" applyBorder="1" applyAlignment="1">
      <alignment horizontal="center" vertical="center"/>
    </xf>
    <xf numFmtId="0" fontId="25" fillId="8" borderId="20" xfId="0" applyFont="1" applyFill="1" applyBorder="1"/>
    <xf numFmtId="0" fontId="25" fillId="0" borderId="0" xfId="0" applyFont="1" applyAlignment="1">
      <alignment horizontal="center" vertical="center"/>
    </xf>
    <xf numFmtId="0" fontId="43" fillId="15" borderId="0" xfId="0" applyFont="1" applyFill="1"/>
    <xf numFmtId="0" fontId="25" fillId="15" borderId="0" xfId="0" applyFont="1" applyFill="1" applyAlignment="1">
      <alignment horizontal="center" vertical="center"/>
    </xf>
    <xf numFmtId="0" fontId="0" fillId="17" borderId="0" xfId="0" applyFill="1"/>
    <xf numFmtId="0" fontId="0" fillId="18" borderId="0" xfId="0" applyFill="1"/>
    <xf numFmtId="0" fontId="16" fillId="16" borderId="0" xfId="0" applyFont="1" applyFill="1"/>
    <xf numFmtId="0" fontId="24" fillId="9" borderId="0" xfId="0" applyFont="1" applyFill="1" applyAlignment="1">
      <alignment horizontal="left"/>
    </xf>
    <xf numFmtId="0" fontId="24" fillId="0" borderId="0" xfId="0" applyFont="1" applyAlignment="1">
      <alignment horizontal="left"/>
    </xf>
    <xf numFmtId="0" fontId="0" fillId="15" borderId="0" xfId="0" applyFill="1" applyAlignment="1">
      <alignment horizontal="center" vertical="center"/>
    </xf>
    <xf numFmtId="0" fontId="0" fillId="15" borderId="0" xfId="0" applyFill="1" applyAlignment="1">
      <alignment horizontal="left" vertical="center"/>
    </xf>
    <xf numFmtId="0" fontId="7" fillId="15" borderId="0" xfId="0" applyFont="1" applyFill="1"/>
    <xf numFmtId="0" fontId="28" fillId="9" borderId="0" xfId="0" applyFont="1" applyFill="1"/>
    <xf numFmtId="0" fontId="28" fillId="9" borderId="0" xfId="0" applyFont="1" applyFill="1" applyAlignment="1">
      <alignment horizontal="center" vertical="center"/>
    </xf>
    <xf numFmtId="0" fontId="28" fillId="9" borderId="0" xfId="0" applyFont="1" applyFill="1" applyAlignment="1">
      <alignment horizontal="left" vertical="center"/>
    </xf>
    <xf numFmtId="0" fontId="34" fillId="9" borderId="0" xfId="0" applyFont="1" applyFill="1"/>
    <xf numFmtId="0" fontId="28" fillId="9" borderId="0" xfId="0" applyFont="1" applyFill="1" applyAlignment="1">
      <alignment horizontal="left" vertical="center" wrapText="1"/>
    </xf>
    <xf numFmtId="0" fontId="28" fillId="9" borderId="0" xfId="0" applyFont="1" applyFill="1" applyAlignment="1">
      <alignment vertical="center" wrapText="1"/>
    </xf>
    <xf numFmtId="0" fontId="28" fillId="9" borderId="0" xfId="0" applyFont="1" applyFill="1" applyAlignment="1">
      <alignment horizontal="center" vertical="center" wrapText="1"/>
    </xf>
    <xf numFmtId="0" fontId="28" fillId="9" borderId="39" xfId="0" applyFont="1" applyFill="1" applyBorder="1" applyAlignment="1">
      <alignment horizontal="left" vertical="center" wrapText="1"/>
    </xf>
    <xf numFmtId="0" fontId="28" fillId="9" borderId="39" xfId="0" applyFont="1" applyFill="1" applyBorder="1" applyAlignment="1">
      <alignment vertical="center" wrapText="1"/>
    </xf>
    <xf numFmtId="0" fontId="28" fillId="9" borderId="40" xfId="0" applyFont="1" applyFill="1" applyBorder="1" applyAlignment="1">
      <alignment horizontal="left" vertical="center" wrapText="1"/>
    </xf>
    <xf numFmtId="0" fontId="28" fillId="9" borderId="0" xfId="0" applyFont="1" applyFill="1" applyAlignment="1">
      <alignment horizontal="center"/>
    </xf>
    <xf numFmtId="0" fontId="28" fillId="0" borderId="0" xfId="0" applyFont="1"/>
    <xf numFmtId="0" fontId="28" fillId="2" borderId="0" xfId="0" applyFont="1" applyFill="1" applyAlignment="1">
      <alignment horizontal="centerContinuous" vertical="center"/>
    </xf>
    <xf numFmtId="0" fontId="28" fillId="2" borderId="0" xfId="0" applyFont="1" applyFill="1" applyAlignment="1">
      <alignment horizontal="center" vertical="center"/>
    </xf>
    <xf numFmtId="0" fontId="28" fillId="9" borderId="0" xfId="0" applyFont="1" applyFill="1" applyAlignment="1">
      <alignment horizontal="left" indent="1"/>
    </xf>
    <xf numFmtId="0" fontId="28" fillId="0" borderId="0" xfId="0" applyFont="1" applyAlignment="1">
      <alignment horizontal="center"/>
    </xf>
    <xf numFmtId="0" fontId="47" fillId="15" borderId="0" xfId="0" applyFont="1" applyFill="1" applyAlignment="1">
      <alignment vertical="center"/>
    </xf>
    <xf numFmtId="0" fontId="47" fillId="15" borderId="0" xfId="0" applyFont="1" applyFill="1" applyAlignment="1">
      <alignment horizontal="center" vertical="center"/>
    </xf>
    <xf numFmtId="0" fontId="47" fillId="15" borderId="0" xfId="0" applyFont="1" applyFill="1"/>
    <xf numFmtId="4" fontId="28" fillId="9" borderId="0" xfId="0" applyNumberFormat="1" applyFont="1" applyFill="1"/>
    <xf numFmtId="0" fontId="34" fillId="4" borderId="0" xfId="0" applyFont="1" applyFill="1" applyAlignment="1">
      <alignment horizontal="left" indent="1"/>
    </xf>
    <xf numFmtId="0" fontId="28" fillId="4" borderId="0" xfId="0" applyFont="1" applyFill="1"/>
    <xf numFmtId="0" fontId="28" fillId="4" borderId="0" xfId="0" applyFont="1" applyFill="1" applyAlignment="1">
      <alignment horizontal="left" indent="1"/>
    </xf>
    <xf numFmtId="4" fontId="28" fillId="4" borderId="0" xfId="0" applyNumberFormat="1" applyFont="1" applyFill="1"/>
    <xf numFmtId="0" fontId="31" fillId="2" borderId="0" xfId="0" applyFont="1" applyFill="1" applyAlignment="1">
      <alignment horizontal="centerContinuous" vertical="center"/>
    </xf>
    <xf numFmtId="0" fontId="31" fillId="0" borderId="0" xfId="0" applyFont="1"/>
    <xf numFmtId="0" fontId="16" fillId="15" borderId="0" xfId="0" applyFont="1" applyFill="1"/>
    <xf numFmtId="0" fontId="23" fillId="15" borderId="0" xfId="0" applyFont="1" applyFill="1"/>
    <xf numFmtId="0" fontId="12" fillId="15" borderId="0" xfId="0" applyFont="1" applyFill="1"/>
    <xf numFmtId="0" fontId="12" fillId="15" borderId="1" xfId="0" applyFont="1" applyFill="1" applyBorder="1"/>
    <xf numFmtId="0" fontId="48" fillId="14" borderId="36" xfId="0" applyFont="1" applyFill="1" applyBorder="1" applyAlignment="1">
      <alignment horizontal="left" vertical="center" wrapText="1"/>
    </xf>
    <xf numFmtId="0" fontId="48" fillId="14" borderId="32" xfId="0" applyFont="1" applyFill="1" applyBorder="1" applyAlignment="1">
      <alignment horizontal="left" vertical="center" wrapText="1"/>
    </xf>
    <xf numFmtId="0" fontId="44" fillId="11" borderId="30" xfId="0" applyFont="1" applyFill="1" applyBorder="1"/>
    <xf numFmtId="0" fontId="44" fillId="11" borderId="31" xfId="0" applyFont="1" applyFill="1" applyBorder="1"/>
    <xf numFmtId="0" fontId="27" fillId="11" borderId="36" xfId="0" applyFont="1" applyFill="1" applyBorder="1" applyAlignment="1">
      <alignment horizontal="left" vertical="center"/>
    </xf>
    <xf numFmtId="0" fontId="27" fillId="11" borderId="37" xfId="0" applyFont="1" applyFill="1" applyBorder="1" applyAlignment="1">
      <alignment horizontal="left" vertical="center"/>
    </xf>
    <xf numFmtId="0" fontId="27" fillId="11" borderId="54" xfId="0" applyFont="1" applyFill="1" applyBorder="1"/>
    <xf numFmtId="0" fontId="27" fillId="11" borderId="54" xfId="0" applyFont="1" applyFill="1" applyBorder="1" applyAlignment="1">
      <alignment horizontal="center" vertical="center"/>
    </xf>
    <xf numFmtId="0" fontId="46" fillId="11" borderId="30" xfId="0" applyFont="1" applyFill="1" applyBorder="1"/>
    <xf numFmtId="0" fontId="46" fillId="11" borderId="31" xfId="0" applyFont="1" applyFill="1" applyBorder="1"/>
    <xf numFmtId="0" fontId="42" fillId="11" borderId="36" xfId="0" applyFont="1" applyFill="1" applyBorder="1" applyAlignment="1">
      <alignment horizontal="left" vertical="center"/>
    </xf>
    <xf numFmtId="0" fontId="42" fillId="11" borderId="37" xfId="0" applyFont="1" applyFill="1" applyBorder="1" applyAlignment="1">
      <alignment horizontal="left" vertical="center"/>
    </xf>
    <xf numFmtId="0" fontId="46" fillId="14" borderId="32" xfId="0" applyFont="1" applyFill="1" applyBorder="1" applyAlignment="1">
      <alignment horizontal="left" vertical="center" wrapText="1"/>
    </xf>
    <xf numFmtId="0" fontId="42" fillId="11" borderId="53" xfId="0" applyFont="1" applyFill="1" applyBorder="1"/>
    <xf numFmtId="0" fontId="42" fillId="11" borderId="54" xfId="0" applyFont="1" applyFill="1" applyBorder="1"/>
    <xf numFmtId="0" fontId="42" fillId="11" borderId="31" xfId="0" applyFont="1" applyFill="1" applyBorder="1"/>
    <xf numFmtId="0" fontId="42" fillId="14" borderId="36" xfId="0" applyFont="1" applyFill="1" applyBorder="1" applyAlignment="1">
      <alignment horizontal="left" vertical="center" wrapText="1"/>
    </xf>
    <xf numFmtId="0" fontId="42" fillId="14" borderId="45" xfId="0" applyFont="1" applyFill="1" applyBorder="1" applyAlignment="1">
      <alignment horizontal="left" vertical="center" wrapText="1"/>
    </xf>
    <xf numFmtId="0" fontId="42" fillId="14" borderId="32" xfId="0" applyFont="1" applyFill="1" applyBorder="1" applyAlignment="1">
      <alignment horizontal="left" vertical="center" wrapText="1"/>
    </xf>
    <xf numFmtId="0" fontId="42" fillId="11" borderId="54" xfId="0" applyFont="1" applyFill="1" applyBorder="1" applyAlignment="1">
      <alignment horizontal="center" vertical="center"/>
    </xf>
    <xf numFmtId="0" fontId="42" fillId="11" borderId="55" xfId="0" applyFont="1" applyFill="1" applyBorder="1" applyAlignment="1">
      <alignment horizontal="left" vertical="center"/>
    </xf>
    <xf numFmtId="0" fontId="42" fillId="11" borderId="65" xfId="0" applyFont="1" applyFill="1" applyBorder="1" applyAlignment="1">
      <alignment vertical="center" wrapText="1"/>
    </xf>
    <xf numFmtId="0" fontId="42" fillId="11" borderId="61" xfId="0" applyFont="1" applyFill="1" applyBorder="1" applyAlignment="1">
      <alignment vertical="center" wrapText="1"/>
    </xf>
    <xf numFmtId="0" fontId="42" fillId="11" borderId="63" xfId="0" applyFont="1" applyFill="1" applyBorder="1" applyAlignment="1">
      <alignment vertical="center" wrapText="1"/>
    </xf>
    <xf numFmtId="0" fontId="42" fillId="11" borderId="66" xfId="0" applyFont="1" applyFill="1" applyBorder="1" applyAlignment="1">
      <alignment horizontal="left" vertical="center" wrapText="1"/>
    </xf>
    <xf numFmtId="0" fontId="42" fillId="14" borderId="67" xfId="0" applyFont="1" applyFill="1" applyBorder="1" applyAlignment="1">
      <alignment vertical="center"/>
    </xf>
    <xf numFmtId="0" fontId="42" fillId="14" borderId="68" xfId="0" applyFont="1" applyFill="1" applyBorder="1" applyAlignment="1">
      <alignment horizontal="centerContinuous" vertical="center" wrapText="1"/>
    </xf>
    <xf numFmtId="0" fontId="42" fillId="14" borderId="61" xfId="0" applyFont="1" applyFill="1" applyBorder="1" applyAlignment="1">
      <alignment horizontal="left" vertical="center"/>
    </xf>
    <xf numFmtId="0" fontId="42" fillId="14" borderId="63" xfId="0" applyFont="1" applyFill="1" applyBorder="1" applyAlignment="1">
      <alignment horizontal="left" vertical="center" wrapText="1"/>
    </xf>
    <xf numFmtId="0" fontId="42" fillId="14" borderId="62" xfId="0" applyFont="1" applyFill="1" applyBorder="1" applyAlignment="1">
      <alignment horizontal="left" vertical="center"/>
    </xf>
    <xf numFmtId="0" fontId="42" fillId="14" borderId="64" xfId="0" applyFont="1" applyFill="1" applyBorder="1" applyAlignment="1">
      <alignment horizontal="left" vertical="center" wrapText="1"/>
    </xf>
    <xf numFmtId="0" fontId="42" fillId="11" borderId="30" xfId="0" applyFont="1" applyFill="1" applyBorder="1" applyAlignment="1">
      <alignment horizontal="left" vertical="center" wrapText="1"/>
    </xf>
    <xf numFmtId="0" fontId="42" fillId="11" borderId="9" xfId="0" applyFont="1" applyFill="1" applyBorder="1" applyAlignment="1">
      <alignment vertical="center" wrapText="1"/>
    </xf>
    <xf numFmtId="0" fontId="42" fillId="11" borderId="10" xfId="0" applyFont="1" applyFill="1" applyBorder="1" applyAlignment="1">
      <alignment horizontal="left" vertical="center" wrapText="1"/>
    </xf>
    <xf numFmtId="0" fontId="42" fillId="11" borderId="36" xfId="0" applyFont="1" applyFill="1" applyBorder="1" applyAlignment="1">
      <alignment horizontal="left" vertical="center" wrapText="1"/>
    </xf>
    <xf numFmtId="0" fontId="42" fillId="11" borderId="0" xfId="0" applyFont="1" applyFill="1" applyAlignment="1">
      <alignment vertical="center" wrapText="1"/>
    </xf>
    <xf numFmtId="0" fontId="42" fillId="11" borderId="6" xfId="0" applyFont="1" applyFill="1" applyBorder="1" applyAlignment="1">
      <alignment horizontal="left" vertical="center" wrapText="1"/>
    </xf>
    <xf numFmtId="0" fontId="42" fillId="14" borderId="61" xfId="0" applyFont="1" applyFill="1" applyBorder="1" applyAlignment="1">
      <alignment horizontal="left" vertical="center" wrapText="1"/>
    </xf>
    <xf numFmtId="0" fontId="42" fillId="14" borderId="62" xfId="0" applyFont="1" applyFill="1" applyBorder="1" applyAlignment="1">
      <alignment horizontal="left" vertical="center" wrapText="1"/>
    </xf>
    <xf numFmtId="0" fontId="42" fillId="14" borderId="53" xfId="0" applyFont="1" applyFill="1" applyBorder="1" applyAlignment="1">
      <alignment vertical="center" wrapText="1"/>
    </xf>
    <xf numFmtId="0" fontId="42" fillId="14" borderId="62" xfId="0" applyFont="1" applyFill="1" applyBorder="1" applyAlignment="1">
      <alignment vertical="center" wrapText="1"/>
    </xf>
    <xf numFmtId="0" fontId="42" fillId="14" borderId="64" xfId="0" applyFont="1" applyFill="1" applyBorder="1" applyAlignment="1">
      <alignment vertical="center" wrapText="1"/>
    </xf>
    <xf numFmtId="0" fontId="32" fillId="15" borderId="6" xfId="0" applyFont="1" applyFill="1" applyBorder="1"/>
    <xf numFmtId="0" fontId="32" fillId="15" borderId="0" xfId="0" applyFont="1" applyFill="1"/>
    <xf numFmtId="0" fontId="32" fillId="15" borderId="0" xfId="0" applyFont="1" applyFill="1" applyAlignment="1">
      <alignment vertical="center"/>
    </xf>
    <xf numFmtId="0" fontId="32" fillId="15" borderId="72" xfId="0" applyFont="1" applyFill="1" applyBorder="1" applyAlignment="1">
      <alignment vertical="center"/>
    </xf>
    <xf numFmtId="0" fontId="33" fillId="15" borderId="69" xfId="0" applyFont="1" applyFill="1" applyBorder="1" applyAlignment="1">
      <alignment vertical="center"/>
    </xf>
    <xf numFmtId="0" fontId="33" fillId="15" borderId="70" xfId="0" applyFont="1" applyFill="1" applyBorder="1" applyAlignment="1">
      <alignment vertical="center"/>
    </xf>
    <xf numFmtId="3" fontId="32" fillId="15" borderId="0" xfId="0" applyNumberFormat="1" applyFont="1" applyFill="1" applyAlignment="1">
      <alignment vertical="center"/>
    </xf>
    <xf numFmtId="0" fontId="33" fillId="15" borderId="71" xfId="0" applyFont="1" applyFill="1" applyBorder="1" applyAlignment="1">
      <alignment vertical="center"/>
    </xf>
    <xf numFmtId="0" fontId="33" fillId="15" borderId="71" xfId="0" applyFont="1" applyFill="1" applyBorder="1" applyAlignment="1">
      <alignment horizontal="right" vertical="center"/>
    </xf>
    <xf numFmtId="168" fontId="49" fillId="15" borderId="0" xfId="3" applyNumberFormat="1" applyFont="1" applyFill="1" applyBorder="1" applyAlignment="1">
      <alignment vertical="center"/>
    </xf>
    <xf numFmtId="0" fontId="42" fillId="11" borderId="0" xfId="0" applyFont="1" applyFill="1" applyAlignment="1">
      <alignment horizontal="centerContinuous" vertical="center"/>
    </xf>
    <xf numFmtId="0" fontId="28" fillId="11" borderId="0" xfId="0" applyFont="1" applyFill="1" applyAlignment="1">
      <alignment horizontal="centerContinuous" vertical="center"/>
    </xf>
    <xf numFmtId="0" fontId="28" fillId="15" borderId="0" xfId="0" applyFont="1" applyFill="1"/>
    <xf numFmtId="0" fontId="34" fillId="15" borderId="0" xfId="0" applyFont="1" applyFill="1" applyAlignment="1">
      <alignment vertical="center"/>
    </xf>
    <xf numFmtId="0" fontId="28" fillId="9" borderId="0" xfId="0" applyFont="1" applyFill="1" applyAlignment="1">
      <alignment horizontal="left" vertical="top" wrapText="1"/>
    </xf>
    <xf numFmtId="0" fontId="28" fillId="9" borderId="0" xfId="0" applyFont="1" applyFill="1" applyAlignment="1">
      <alignment vertical="top" wrapText="1"/>
    </xf>
    <xf numFmtId="0" fontId="28" fillId="9" borderId="6" xfId="0" applyFont="1" applyFill="1" applyBorder="1" applyAlignment="1">
      <alignment vertical="top" wrapText="1"/>
    </xf>
    <xf numFmtId="0" fontId="28" fillId="9" borderId="0" xfId="0" applyFont="1" applyFill="1" applyAlignment="1">
      <alignment vertical="top"/>
    </xf>
    <xf numFmtId="0" fontId="28" fillId="0" borderId="6" xfId="0" applyFont="1" applyBorder="1"/>
    <xf numFmtId="0" fontId="28" fillId="9" borderId="5" xfId="0" applyFont="1" applyFill="1" applyBorder="1" applyAlignment="1">
      <alignment horizontal="left" vertical="top"/>
    </xf>
    <xf numFmtId="0" fontId="28" fillId="9" borderId="1" xfId="0" applyFont="1" applyFill="1" applyBorder="1" applyAlignment="1">
      <alignment vertical="top"/>
    </xf>
    <xf numFmtId="0" fontId="28" fillId="9" borderId="5" xfId="0" applyFont="1" applyFill="1" applyBorder="1" applyAlignment="1">
      <alignment vertical="top" wrapText="1"/>
    </xf>
    <xf numFmtId="0" fontId="28" fillId="9" borderId="1" xfId="0" applyFont="1" applyFill="1" applyBorder="1" applyAlignment="1">
      <alignment vertical="top" wrapText="1"/>
    </xf>
    <xf numFmtId="0" fontId="28" fillId="9" borderId="8" xfId="0" applyFont="1" applyFill="1" applyBorder="1" applyAlignment="1">
      <alignment vertical="top" wrapText="1"/>
    </xf>
    <xf numFmtId="0" fontId="44" fillId="11" borderId="42" xfId="0" applyFont="1" applyFill="1" applyBorder="1"/>
    <xf numFmtId="0" fontId="27" fillId="11" borderId="73" xfId="0" applyFont="1" applyFill="1" applyBorder="1" applyAlignment="1">
      <alignment horizontal="left" vertical="center"/>
    </xf>
    <xf numFmtId="3" fontId="42" fillId="9" borderId="0" xfId="0" applyNumberFormat="1" applyFont="1" applyFill="1" applyAlignment="1">
      <alignment vertical="center" wrapText="1"/>
    </xf>
    <xf numFmtId="0" fontId="50" fillId="14" borderId="73" xfId="0" applyFont="1" applyFill="1" applyBorder="1" applyAlignment="1">
      <alignment horizontal="left" vertical="center" wrapText="1"/>
    </xf>
    <xf numFmtId="0" fontId="50" fillId="14" borderId="38" xfId="0" applyFont="1" applyFill="1" applyBorder="1" applyAlignment="1">
      <alignment horizontal="left" vertical="center" wrapText="1"/>
    </xf>
    <xf numFmtId="0" fontId="50" fillId="14" borderId="74" xfId="0" applyFont="1" applyFill="1" applyBorder="1" applyAlignment="1">
      <alignment horizontal="left" vertical="center" wrapText="1"/>
    </xf>
    <xf numFmtId="0" fontId="34" fillId="0" borderId="0" xfId="0" applyFont="1"/>
    <xf numFmtId="0" fontId="34" fillId="9" borderId="0" xfId="0" applyFont="1" applyFill="1" applyAlignment="1">
      <alignment vertical="top"/>
    </xf>
    <xf numFmtId="3" fontId="28" fillId="9" borderId="0" xfId="0" applyNumberFormat="1" applyFont="1" applyFill="1" applyAlignment="1">
      <alignment horizontal="center" vertical="top"/>
    </xf>
    <xf numFmtId="3" fontId="28" fillId="9" borderId="5" xfId="0" applyNumberFormat="1" applyFont="1" applyFill="1" applyBorder="1" applyAlignment="1">
      <alignment vertical="top" wrapText="1"/>
    </xf>
    <xf numFmtId="0" fontId="28" fillId="0" borderId="5" xfId="0" applyFont="1" applyBorder="1"/>
    <xf numFmtId="3" fontId="28" fillId="9" borderId="7" xfId="0" applyNumberFormat="1" applyFont="1" applyFill="1" applyBorder="1" applyAlignment="1">
      <alignment vertical="top" wrapText="1"/>
    </xf>
    <xf numFmtId="3" fontId="28" fillId="9" borderId="1" xfId="0" applyNumberFormat="1" applyFont="1" applyFill="1" applyBorder="1" applyAlignment="1">
      <alignment vertical="top" wrapText="1"/>
    </xf>
    <xf numFmtId="0" fontId="35" fillId="9" borderId="5" xfId="0" applyFont="1" applyFill="1" applyBorder="1" applyAlignment="1">
      <alignment vertical="top"/>
    </xf>
    <xf numFmtId="0" fontId="35" fillId="9" borderId="6" xfId="0" applyFont="1" applyFill="1" applyBorder="1" applyAlignment="1">
      <alignment vertical="top" wrapText="1"/>
    </xf>
    <xf numFmtId="0" fontId="28" fillId="9" borderId="0" xfId="0" quotePrefix="1" applyFont="1" applyFill="1"/>
    <xf numFmtId="0" fontId="34" fillId="4" borderId="0" xfId="0" applyFont="1" applyFill="1"/>
    <xf numFmtId="0" fontId="28" fillId="0" borderId="0" xfId="0" applyFont="1" applyAlignment="1">
      <alignment horizontal="left" indent="1"/>
    </xf>
    <xf numFmtId="169" fontId="28" fillId="9" borderId="0" xfId="0" applyNumberFormat="1" applyFont="1" applyFill="1"/>
    <xf numFmtId="169" fontId="28" fillId="0" borderId="0" xfId="0" applyNumberFormat="1" applyFont="1"/>
    <xf numFmtId="169" fontId="28" fillId="0" borderId="61" xfId="0" applyNumberFormat="1" applyFont="1" applyBorder="1"/>
    <xf numFmtId="169" fontId="28" fillId="0" borderId="63" xfId="0" applyNumberFormat="1" applyFont="1" applyBorder="1"/>
    <xf numFmtId="169" fontId="28" fillId="0" borderId="27" xfId="0" applyNumberFormat="1" applyFont="1" applyBorder="1"/>
    <xf numFmtId="169" fontId="28" fillId="0" borderId="75" xfId="0" applyNumberFormat="1" applyFont="1" applyBorder="1"/>
    <xf numFmtId="169" fontId="28" fillId="0" borderId="76" xfId="0" applyNumberFormat="1" applyFont="1" applyBorder="1"/>
    <xf numFmtId="169" fontId="28" fillId="0" borderId="77" xfId="0" applyNumberFormat="1" applyFont="1" applyBorder="1"/>
    <xf numFmtId="169" fontId="28" fillId="0" borderId="40" xfId="0" applyNumberFormat="1" applyFont="1" applyBorder="1"/>
    <xf numFmtId="4" fontId="28" fillId="9" borderId="68" xfId="0" applyNumberFormat="1" applyFont="1" applyFill="1" applyBorder="1"/>
    <xf numFmtId="169" fontId="28" fillId="0" borderId="74" xfId="0" applyNumberFormat="1" applyFont="1" applyBorder="1"/>
    <xf numFmtId="169" fontId="28" fillId="0" borderId="78" xfId="0" applyNumberFormat="1" applyFont="1" applyBorder="1"/>
    <xf numFmtId="4" fontId="28" fillId="9" borderId="79" xfId="0" applyNumberFormat="1" applyFont="1" applyFill="1" applyBorder="1"/>
    <xf numFmtId="169" fontId="28" fillId="0" borderId="79" xfId="0" applyNumberFormat="1" applyFont="1" applyBorder="1"/>
    <xf numFmtId="4" fontId="28" fillId="9" borderId="80" xfId="0" applyNumberFormat="1" applyFont="1" applyFill="1" applyBorder="1"/>
    <xf numFmtId="0" fontId="25" fillId="0" borderId="75" xfId="0" applyFont="1" applyBorder="1"/>
    <xf numFmtId="0" fontId="28" fillId="9" borderId="67" xfId="0" applyFont="1" applyFill="1" applyBorder="1" applyAlignment="1">
      <alignment horizontal="left" indent="1"/>
    </xf>
    <xf numFmtId="169" fontId="28" fillId="0" borderId="80" xfId="0" applyNumberFormat="1" applyFont="1" applyBorder="1"/>
    <xf numFmtId="169" fontId="28" fillId="0" borderId="67" xfId="0" applyNumberFormat="1" applyFont="1" applyBorder="1"/>
    <xf numFmtId="0" fontId="42" fillId="11" borderId="60" xfId="0" applyFont="1" applyFill="1" applyBorder="1" applyAlignment="1">
      <alignment horizontal="left" vertical="center"/>
    </xf>
    <xf numFmtId="0" fontId="46" fillId="11" borderId="42" xfId="0" applyFont="1" applyFill="1" applyBorder="1"/>
    <xf numFmtId="0" fontId="42" fillId="14" borderId="73" xfId="0" applyFont="1" applyFill="1" applyBorder="1" applyAlignment="1">
      <alignment horizontal="left" vertical="center" wrapText="1"/>
    </xf>
    <xf numFmtId="0" fontId="42" fillId="14" borderId="54" xfId="0" applyFont="1" applyFill="1" applyBorder="1" applyAlignment="1">
      <alignment horizontal="left" vertical="center" wrapText="1"/>
    </xf>
    <xf numFmtId="43" fontId="28" fillId="11" borderId="7" xfId="1" applyFont="1" applyFill="1" applyBorder="1" applyAlignment="1">
      <alignment horizontal="center" vertical="center"/>
    </xf>
    <xf numFmtId="0" fontId="42" fillId="11" borderId="81" xfId="0" applyFont="1" applyFill="1" applyBorder="1" applyAlignment="1">
      <alignment vertical="center" wrapText="1"/>
    </xf>
    <xf numFmtId="1" fontId="28" fillId="9" borderId="0" xfId="0" applyNumberFormat="1" applyFont="1" applyFill="1"/>
    <xf numFmtId="0" fontId="28" fillId="9" borderId="73" xfId="0" applyFont="1" applyFill="1" applyBorder="1"/>
    <xf numFmtId="0" fontId="28" fillId="9" borderId="75" xfId="0" applyFont="1" applyFill="1" applyBorder="1" applyAlignment="1">
      <alignment vertical="top"/>
    </xf>
    <xf numFmtId="0" fontId="28" fillId="9" borderId="74" xfId="0" applyFont="1" applyFill="1" applyBorder="1" applyAlignment="1">
      <alignment vertical="top" wrapText="1"/>
    </xf>
    <xf numFmtId="0" fontId="28" fillId="9" borderId="6" xfId="0" applyFont="1" applyFill="1" applyBorder="1" applyAlignment="1">
      <alignment vertical="center" wrapText="1"/>
    </xf>
    <xf numFmtId="0" fontId="28" fillId="9" borderId="63" xfId="0" applyFont="1" applyFill="1" applyBorder="1" applyAlignment="1">
      <alignment vertical="top"/>
    </xf>
    <xf numFmtId="0" fontId="28" fillId="9" borderId="9" xfId="0" applyFont="1" applyFill="1" applyBorder="1" applyAlignment="1">
      <alignment vertical="center" wrapText="1"/>
    </xf>
    <xf numFmtId="0" fontId="28" fillId="9" borderId="5" xfId="0" applyFont="1" applyFill="1" applyBorder="1" applyAlignment="1">
      <alignment vertical="center" wrapText="1"/>
    </xf>
    <xf numFmtId="0" fontId="28" fillId="9" borderId="82" xfId="0" applyFont="1" applyFill="1" applyBorder="1" applyAlignment="1">
      <alignment vertical="center" wrapText="1"/>
    </xf>
    <xf numFmtId="0" fontId="65" fillId="4" borderId="0" xfId="0" applyFont="1" applyFill="1"/>
    <xf numFmtId="0" fontId="65" fillId="4" borderId="0" xfId="0" applyFont="1" applyFill="1" applyAlignment="1">
      <alignment horizontal="left" indent="1"/>
    </xf>
    <xf numFmtId="0" fontId="65" fillId="4" borderId="0" xfId="0" applyFont="1" applyFill="1" applyAlignment="1">
      <alignment horizontal="left"/>
    </xf>
    <xf numFmtId="4" fontId="28" fillId="19" borderId="0" xfId="0" applyNumberFormat="1" applyFont="1" applyFill="1"/>
    <xf numFmtId="0" fontId="28" fillId="19" borderId="0" xfId="0" applyFont="1" applyFill="1"/>
    <xf numFmtId="0" fontId="25" fillId="19" borderId="0" xfId="0" applyFont="1" applyFill="1"/>
    <xf numFmtId="0" fontId="28" fillId="19" borderId="0" xfId="0" quotePrefix="1" applyFont="1" applyFill="1"/>
    <xf numFmtId="0" fontId="28" fillId="19" borderId="0" xfId="0" applyFont="1" applyFill="1" applyAlignment="1">
      <alignment horizontal="left" indent="1"/>
    </xf>
    <xf numFmtId="0" fontId="28" fillId="9" borderId="0" xfId="0" applyFont="1" applyFill="1" applyAlignment="1">
      <alignment horizontal="left" wrapText="1" indent="1"/>
    </xf>
    <xf numFmtId="0" fontId="12" fillId="0" borderId="0" xfId="0" applyFont="1" applyAlignment="1">
      <alignment horizontal="center"/>
    </xf>
    <xf numFmtId="0" fontId="35" fillId="9" borderId="0" xfId="0" applyFont="1" applyFill="1" applyAlignment="1">
      <alignment vertical="top" wrapText="1"/>
    </xf>
    <xf numFmtId="0" fontId="35" fillId="9" borderId="0" xfId="0" applyFont="1" applyFill="1" applyAlignment="1">
      <alignment vertical="top"/>
    </xf>
    <xf numFmtId="3" fontId="28" fillId="9" borderId="0" xfId="0" applyNumberFormat="1" applyFont="1" applyFill="1" applyAlignment="1">
      <alignment vertical="top" wrapText="1"/>
    </xf>
    <xf numFmtId="0" fontId="42" fillId="9" borderId="5" xfId="0" applyFont="1" applyFill="1" applyBorder="1" applyAlignment="1">
      <alignment vertical="top" wrapText="1"/>
    </xf>
    <xf numFmtId="0" fontId="42" fillId="9" borderId="0" xfId="0" applyFont="1" applyFill="1" applyAlignment="1">
      <alignment vertical="top" wrapText="1"/>
    </xf>
    <xf numFmtId="0" fontId="42" fillId="9" borderId="6" xfId="0" applyFont="1" applyFill="1" applyBorder="1" applyAlignment="1">
      <alignment vertical="top" wrapText="1"/>
    </xf>
    <xf numFmtId="0" fontId="42" fillId="0" borderId="5" xfId="0" applyFont="1" applyBorder="1"/>
    <xf numFmtId="0" fontId="46" fillId="0" borderId="0" xfId="0" applyFont="1"/>
    <xf numFmtId="0" fontId="46" fillId="0" borderId="6" xfId="0" applyFont="1" applyBorder="1"/>
    <xf numFmtId="0" fontId="46" fillId="0" borderId="5" xfId="0" applyFont="1" applyBorder="1"/>
    <xf numFmtId="3" fontId="42" fillId="0" borderId="0" xfId="0" applyNumberFormat="1" applyFont="1"/>
    <xf numFmtId="0" fontId="66" fillId="9" borderId="0" xfId="0" applyFont="1" applyFill="1"/>
    <xf numFmtId="0" fontId="42" fillId="0" borderId="6" xfId="0" applyFont="1" applyBorder="1"/>
    <xf numFmtId="0" fontId="42" fillId="0" borderId="0" xfId="0" applyFont="1"/>
    <xf numFmtId="0" fontId="12" fillId="15" borderId="6" xfId="0" applyFont="1" applyFill="1" applyBorder="1"/>
    <xf numFmtId="0" fontId="0" fillId="9" borderId="0" xfId="0" applyFill="1" applyAlignment="1">
      <alignment vertical="center"/>
    </xf>
    <xf numFmtId="1" fontId="0" fillId="0" borderId="0" xfId="0" applyNumberFormat="1"/>
    <xf numFmtId="0" fontId="42" fillId="11" borderId="54" xfId="0" applyFont="1" applyFill="1" applyBorder="1" applyAlignment="1">
      <alignment horizontal="left"/>
    </xf>
    <xf numFmtId="0" fontId="42" fillId="11" borderId="54" xfId="0" applyFont="1" applyFill="1" applyBorder="1" applyAlignment="1">
      <alignment horizontal="left" vertical="center"/>
    </xf>
    <xf numFmtId="0" fontId="42" fillId="11" borderId="54" xfId="0" applyFont="1" applyFill="1" applyBorder="1" applyAlignment="1">
      <alignment vertical="center"/>
    </xf>
    <xf numFmtId="0" fontId="31" fillId="2" borderId="0" xfId="0" applyFont="1" applyFill="1" applyAlignment="1">
      <alignment vertical="center"/>
    </xf>
    <xf numFmtId="0" fontId="33" fillId="15" borderId="71" xfId="0" applyFont="1" applyFill="1" applyBorder="1" applyAlignment="1">
      <alignment horizontal="left" vertical="center"/>
    </xf>
    <xf numFmtId="0" fontId="68" fillId="13" borderId="0" xfId="0" applyFont="1" applyFill="1"/>
    <xf numFmtId="0" fontId="22" fillId="11" borderId="0" xfId="0" applyFont="1" applyFill="1" applyAlignment="1">
      <alignment horizontal="centerContinuous" vertical="center"/>
    </xf>
    <xf numFmtId="0" fontId="34" fillId="9" borderId="0" xfId="0" applyFont="1" applyFill="1" applyAlignment="1">
      <alignment vertical="center"/>
    </xf>
    <xf numFmtId="0" fontId="42" fillId="9" borderId="0" xfId="0" applyFont="1" applyFill="1"/>
    <xf numFmtId="0" fontId="17" fillId="11" borderId="0" xfId="2" applyFont="1" applyFill="1" applyAlignment="1" applyProtection="1">
      <alignment horizontal="center" vertical="center"/>
      <protection locked="0"/>
    </xf>
    <xf numFmtId="0" fontId="28" fillId="9" borderId="0" xfId="0" applyFont="1" applyFill="1" applyAlignment="1" applyProtection="1">
      <alignment vertical="center"/>
      <protection locked="0"/>
    </xf>
    <xf numFmtId="0" fontId="25" fillId="15" borderId="37" xfId="0" applyFont="1" applyFill="1" applyBorder="1" applyAlignment="1" applyProtection="1">
      <alignment horizontal="left" vertical="center"/>
      <protection locked="0"/>
    </xf>
    <xf numFmtId="0" fontId="25" fillId="15" borderId="33" xfId="0" applyFont="1" applyFill="1" applyBorder="1" applyAlignment="1" applyProtection="1">
      <alignment horizontal="left" vertical="center"/>
      <protection locked="0"/>
    </xf>
    <xf numFmtId="0" fontId="28" fillId="15" borderId="33" xfId="0" applyFont="1" applyFill="1" applyBorder="1" applyAlignment="1" applyProtection="1">
      <alignment horizontal="left" vertical="center"/>
      <protection locked="0"/>
    </xf>
    <xf numFmtId="166" fontId="28" fillId="15" borderId="60" xfId="1" applyNumberFormat="1" applyFont="1" applyFill="1" applyBorder="1" applyAlignment="1" applyProtection="1">
      <alignment horizontal="center" vertical="center"/>
      <protection locked="0"/>
    </xf>
    <xf numFmtId="0" fontId="28" fillId="9" borderId="8" xfId="0" applyFont="1" applyFill="1" applyBorder="1" applyAlignment="1" applyProtection="1">
      <alignment horizontal="left" vertical="center" wrapText="1"/>
      <protection locked="0"/>
    </xf>
    <xf numFmtId="0" fontId="28" fillId="9" borderId="28" xfId="0" applyFont="1" applyFill="1" applyBorder="1" applyAlignment="1" applyProtection="1">
      <alignment horizontal="left" vertical="center" wrapText="1"/>
      <protection locked="0"/>
    </xf>
    <xf numFmtId="0" fontId="28" fillId="15" borderId="37" xfId="0" applyFont="1" applyFill="1" applyBorder="1" applyAlignment="1" applyProtection="1">
      <alignment horizontal="left" vertical="center"/>
      <protection locked="0"/>
    </xf>
    <xf numFmtId="0" fontId="28" fillId="15" borderId="46" xfId="0" applyFont="1" applyFill="1" applyBorder="1" applyAlignment="1" applyProtection="1">
      <alignment horizontal="left" vertical="center"/>
      <protection locked="0"/>
    </xf>
    <xf numFmtId="0" fontId="28" fillId="9" borderId="49" xfId="0" applyFont="1" applyFill="1" applyBorder="1" applyAlignment="1" applyProtection="1">
      <alignment horizontal="left" vertical="center" wrapText="1"/>
      <protection locked="0"/>
    </xf>
    <xf numFmtId="0" fontId="28" fillId="9" borderId="16" xfId="0" applyFont="1" applyFill="1" applyBorder="1" applyAlignment="1" applyProtection="1">
      <alignment horizontal="left" vertical="center" wrapText="1"/>
      <protection locked="0"/>
    </xf>
    <xf numFmtId="166" fontId="3" fillId="8" borderId="24" xfId="1" applyNumberFormat="1" applyFont="1" applyFill="1" applyBorder="1" applyAlignment="1" applyProtection="1">
      <alignment horizontal="center" vertical="center" wrapText="1"/>
    </xf>
    <xf numFmtId="166" fontId="3" fillId="8" borderId="13" xfId="1" applyNumberFormat="1" applyFont="1" applyFill="1" applyBorder="1" applyAlignment="1" applyProtection="1">
      <alignment horizontal="center" vertical="center" wrapText="1"/>
    </xf>
    <xf numFmtId="166" fontId="3" fillId="8" borderId="15" xfId="1" applyNumberFormat="1" applyFont="1" applyFill="1" applyBorder="1" applyAlignment="1" applyProtection="1">
      <alignment horizontal="center" vertical="center" wrapText="1"/>
    </xf>
    <xf numFmtId="166" fontId="3" fillId="8" borderId="11" xfId="1" applyNumberFormat="1" applyFont="1" applyFill="1" applyBorder="1" applyAlignment="1" applyProtection="1">
      <alignment horizontal="center" vertical="center" wrapText="1"/>
    </xf>
    <xf numFmtId="0" fontId="28" fillId="15" borderId="37" xfId="0" applyFont="1" applyFill="1" applyBorder="1" applyAlignment="1" applyProtection="1">
      <alignment horizontal="left" vertical="center" wrapText="1"/>
      <protection locked="0"/>
    </xf>
    <xf numFmtId="0" fontId="28" fillId="15" borderId="33" xfId="0" applyFont="1" applyFill="1" applyBorder="1" applyAlignment="1" applyProtection="1">
      <alignment horizontal="left" vertical="center" wrapText="1"/>
      <protection locked="0"/>
    </xf>
    <xf numFmtId="0" fontId="28" fillId="15" borderId="66" xfId="0" applyFont="1" applyFill="1" applyBorder="1" applyAlignment="1" applyProtection="1">
      <alignment horizontal="left" vertical="center" wrapText="1"/>
      <protection locked="0"/>
    </xf>
    <xf numFmtId="0" fontId="28" fillId="15" borderId="55" xfId="0" applyFont="1" applyFill="1" applyBorder="1" applyAlignment="1" applyProtection="1">
      <alignment horizontal="left" vertical="center" wrapText="1"/>
      <protection locked="0"/>
    </xf>
    <xf numFmtId="0" fontId="28" fillId="9" borderId="55" xfId="0" applyFont="1" applyFill="1" applyBorder="1" applyAlignment="1" applyProtection="1">
      <alignment horizontal="left" vertical="center" wrapText="1"/>
      <protection locked="0"/>
    </xf>
    <xf numFmtId="0" fontId="28" fillId="9" borderId="57" xfId="0" applyFont="1" applyFill="1" applyBorder="1" applyAlignment="1" applyProtection="1">
      <alignment horizontal="left" vertical="center" wrapText="1"/>
      <protection locked="0"/>
    </xf>
    <xf numFmtId="0" fontId="28" fillId="9" borderId="58" xfId="0" applyFont="1" applyFill="1" applyBorder="1" applyAlignment="1" applyProtection="1">
      <alignment horizontal="left" vertical="center" wrapText="1"/>
      <protection locked="0"/>
    </xf>
    <xf numFmtId="0" fontId="28" fillId="9" borderId="59" xfId="0" applyFont="1" applyFill="1" applyBorder="1" applyAlignment="1" applyProtection="1">
      <alignment horizontal="left" vertical="center" wrapText="1"/>
      <protection locked="0"/>
    </xf>
    <xf numFmtId="0" fontId="42" fillId="15" borderId="27" xfId="0" applyFont="1" applyFill="1" applyBorder="1" applyAlignment="1" applyProtection="1">
      <alignment vertical="center" wrapText="1"/>
      <protection locked="0"/>
    </xf>
    <xf numFmtId="0" fontId="42" fillId="15" borderId="38" xfId="0" applyFont="1" applyFill="1" applyBorder="1" applyAlignment="1" applyProtection="1">
      <alignment vertical="center" wrapText="1"/>
      <protection locked="0"/>
    </xf>
    <xf numFmtId="0" fontId="32" fillId="15" borderId="0" xfId="0" applyFont="1" applyFill="1" applyProtection="1">
      <protection locked="0"/>
    </xf>
    <xf numFmtId="0" fontId="32" fillId="15" borderId="6" xfId="0" applyFont="1" applyFill="1" applyBorder="1" applyProtection="1">
      <protection locked="0"/>
    </xf>
    <xf numFmtId="0" fontId="40" fillId="13" borderId="0" xfId="0" applyFont="1" applyFill="1" applyProtection="1">
      <protection locked="0"/>
    </xf>
    <xf numFmtId="0" fontId="67" fillId="13" borderId="0" xfId="0" applyFont="1" applyFill="1" applyProtection="1">
      <protection locked="0"/>
    </xf>
    <xf numFmtId="0" fontId="41" fillId="13" borderId="0" xfId="0" applyFont="1" applyFill="1" applyAlignment="1" applyProtection="1">
      <alignment horizontal="left"/>
      <protection locked="0"/>
    </xf>
    <xf numFmtId="0" fontId="41" fillId="13" borderId="0" xfId="0" applyFont="1" applyFill="1" applyProtection="1">
      <protection locked="0"/>
    </xf>
    <xf numFmtId="0" fontId="0" fillId="13" borderId="0" xfId="0" applyFill="1" applyProtection="1">
      <protection locked="0"/>
    </xf>
    <xf numFmtId="0" fontId="17" fillId="13" borderId="0" xfId="2" applyFont="1" applyFill="1" applyAlignment="1" applyProtection="1">
      <alignment horizontal="left"/>
      <protection locked="0"/>
    </xf>
    <xf numFmtId="0" fontId="16" fillId="13" borderId="0" xfId="0" applyFont="1" applyFill="1" applyAlignment="1" applyProtection="1">
      <alignment horizontal="left"/>
      <protection locked="0"/>
    </xf>
    <xf numFmtId="0" fontId="16" fillId="13" borderId="0" xfId="0" applyFont="1" applyFill="1" applyProtection="1">
      <protection locked="0"/>
    </xf>
    <xf numFmtId="0" fontId="70" fillId="15" borderId="0" xfId="0" applyFont="1" applyFill="1"/>
    <xf numFmtId="0" fontId="71" fillId="15" borderId="0" xfId="0" applyFont="1" applyFill="1" applyAlignment="1">
      <alignment vertical="center"/>
    </xf>
    <xf numFmtId="0" fontId="42" fillId="11" borderId="17" xfId="0" applyFont="1" applyFill="1" applyBorder="1" applyAlignment="1">
      <alignment horizontal="left" vertical="center"/>
    </xf>
    <xf numFmtId="0" fontId="28" fillId="7" borderId="83" xfId="0" applyFont="1" applyFill="1" applyBorder="1" applyAlignment="1" applyProtection="1">
      <alignment vertical="center"/>
      <protection locked="0"/>
    </xf>
    <xf numFmtId="0" fontId="28" fillId="7" borderId="91" xfId="0" applyFont="1" applyFill="1" applyBorder="1" applyAlignment="1" applyProtection="1">
      <alignment vertical="center"/>
      <protection locked="0"/>
    </xf>
    <xf numFmtId="165" fontId="25" fillId="15" borderId="48" xfId="1" applyNumberFormat="1" applyFont="1" applyFill="1" applyBorder="1" applyAlignment="1" applyProtection="1">
      <alignment horizontal="center" vertical="center"/>
      <protection locked="0"/>
    </xf>
    <xf numFmtId="164" fontId="25" fillId="15" borderId="93" xfId="1" applyNumberFormat="1" applyFont="1" applyFill="1" applyBorder="1" applyAlignment="1" applyProtection="1">
      <alignment horizontal="center" vertical="center"/>
      <protection locked="0"/>
    </xf>
    <xf numFmtId="0" fontId="25" fillId="15" borderId="94" xfId="0" applyFont="1" applyFill="1" applyBorder="1" applyProtection="1">
      <protection locked="0"/>
    </xf>
    <xf numFmtId="0" fontId="27" fillId="11" borderId="74" xfId="0" applyFont="1" applyFill="1" applyBorder="1" applyAlignment="1">
      <alignment horizontal="center" vertical="center"/>
    </xf>
    <xf numFmtId="0" fontId="27" fillId="11" borderId="95" xfId="0" applyFont="1" applyFill="1" applyBorder="1" applyAlignment="1">
      <alignment horizontal="left" vertical="center"/>
    </xf>
    <xf numFmtId="165" fontId="25" fillId="15" borderId="92" xfId="1" applyNumberFormat="1" applyFont="1" applyFill="1" applyBorder="1" applyAlignment="1" applyProtection="1">
      <alignment horizontal="center" vertical="center"/>
      <protection locked="0"/>
    </xf>
    <xf numFmtId="165" fontId="25" fillId="15" borderId="0" xfId="1" applyNumberFormat="1" applyFont="1" applyFill="1" applyBorder="1" applyAlignment="1" applyProtection="1">
      <alignment horizontal="center" vertical="center"/>
      <protection locked="0"/>
    </xf>
    <xf numFmtId="164" fontId="25" fillId="15" borderId="92" xfId="1" applyNumberFormat="1" applyFont="1" applyFill="1" applyBorder="1" applyAlignment="1" applyProtection="1">
      <alignment horizontal="center" vertical="center"/>
      <protection locked="0"/>
    </xf>
    <xf numFmtId="0" fontId="25" fillId="15" borderId="97" xfId="0" applyFont="1" applyFill="1" applyBorder="1" applyProtection="1">
      <protection locked="0"/>
    </xf>
    <xf numFmtId="164" fontId="25" fillId="15" borderId="0" xfId="1" applyNumberFormat="1" applyFont="1" applyFill="1" applyBorder="1" applyAlignment="1" applyProtection="1">
      <alignment horizontal="center" vertical="center"/>
      <protection locked="0"/>
    </xf>
    <xf numFmtId="165" fontId="25" fillId="15" borderId="96" xfId="1" applyNumberFormat="1" applyFont="1" applyFill="1" applyBorder="1" applyAlignment="1" applyProtection="1">
      <alignment horizontal="center" vertical="center"/>
      <protection locked="0"/>
    </xf>
    <xf numFmtId="165" fontId="25" fillId="15" borderId="98" xfId="1" applyNumberFormat="1" applyFont="1" applyFill="1" applyBorder="1" applyAlignment="1" applyProtection="1">
      <alignment horizontal="center" vertical="center"/>
      <protection locked="0"/>
    </xf>
    <xf numFmtId="0" fontId="25" fillId="15" borderId="97" xfId="0" applyFont="1" applyFill="1" applyBorder="1" applyAlignment="1" applyProtection="1">
      <alignment vertical="center"/>
      <protection locked="0"/>
    </xf>
    <xf numFmtId="0" fontId="25" fillId="15" borderId="94" xfId="0" applyFont="1" applyFill="1" applyBorder="1" applyAlignment="1" applyProtection="1">
      <alignment vertical="center"/>
      <protection locked="0"/>
    </xf>
    <xf numFmtId="0" fontId="27" fillId="11" borderId="99" xfId="0" applyFont="1" applyFill="1" applyBorder="1"/>
    <xf numFmtId="0" fontId="27" fillId="11" borderId="74" xfId="0" applyFont="1" applyFill="1" applyBorder="1"/>
    <xf numFmtId="165" fontId="25" fillId="15" borderId="102" xfId="1" applyNumberFormat="1" applyFont="1" applyFill="1" applyBorder="1" applyAlignment="1" applyProtection="1">
      <alignment horizontal="center" vertical="center"/>
      <protection locked="0"/>
    </xf>
    <xf numFmtId="0" fontId="45" fillId="9" borderId="103" xfId="0" applyFont="1" applyFill="1" applyBorder="1" applyAlignment="1" applyProtection="1">
      <alignment horizontal="left" vertical="center" wrapText="1"/>
      <protection locked="0"/>
    </xf>
    <xf numFmtId="0" fontId="45" fillId="9" borderId="105" xfId="0" applyFont="1" applyFill="1" applyBorder="1" applyAlignment="1" applyProtection="1">
      <alignment horizontal="left" vertical="center" wrapText="1"/>
      <protection locked="0"/>
    </xf>
    <xf numFmtId="0" fontId="25" fillId="9" borderId="107" xfId="0" applyFont="1" applyFill="1" applyBorder="1" applyAlignment="1">
      <alignment vertical="center" wrapText="1"/>
    </xf>
    <xf numFmtId="0" fontId="45" fillId="9" borderId="108" xfId="0" applyFont="1" applyFill="1" applyBorder="1" applyAlignment="1" applyProtection="1">
      <alignment horizontal="left" vertical="center" wrapText="1"/>
      <protection locked="0"/>
    </xf>
    <xf numFmtId="0" fontId="25" fillId="9" borderId="109" xfId="0" applyFont="1" applyFill="1" applyBorder="1" applyAlignment="1">
      <alignment vertical="center" wrapText="1"/>
    </xf>
    <xf numFmtId="0" fontId="25" fillId="9" borderId="110" xfId="0" applyFont="1" applyFill="1" applyBorder="1" applyAlignment="1">
      <alignment vertical="center" wrapText="1"/>
    </xf>
    <xf numFmtId="0" fontId="25" fillId="15" borderId="111" xfId="0" applyFont="1" applyFill="1" applyBorder="1" applyProtection="1">
      <protection locked="0"/>
    </xf>
    <xf numFmtId="164" fontId="25" fillId="15" borderId="112" xfId="1" applyNumberFormat="1" applyFont="1" applyFill="1" applyBorder="1" applyAlignment="1" applyProtection="1">
      <alignment horizontal="center" vertical="center"/>
      <protection locked="0"/>
    </xf>
    <xf numFmtId="0" fontId="45" fillId="9" borderId="113" xfId="0" applyFont="1" applyFill="1" applyBorder="1" applyAlignment="1" applyProtection="1">
      <alignment horizontal="left" vertical="center" wrapText="1"/>
      <protection locked="0"/>
    </xf>
    <xf numFmtId="0" fontId="25" fillId="11" borderId="100" xfId="0" applyFont="1" applyFill="1" applyBorder="1"/>
    <xf numFmtId="0" fontId="25" fillId="11" borderId="101" xfId="0" applyFont="1" applyFill="1" applyBorder="1"/>
    <xf numFmtId="165" fontId="25" fillId="15" borderId="114" xfId="1" applyNumberFormat="1" applyFont="1" applyFill="1" applyBorder="1" applyAlignment="1" applyProtection="1">
      <alignment horizontal="center" vertical="center"/>
      <protection locked="0"/>
    </xf>
    <xf numFmtId="165" fontId="25" fillId="15" borderId="117" xfId="1" applyNumberFormat="1" applyFont="1" applyFill="1" applyBorder="1" applyAlignment="1" applyProtection="1">
      <alignment horizontal="center" vertical="center"/>
      <protection locked="0"/>
    </xf>
    <xf numFmtId="0" fontId="45" fillId="9" borderId="118" xfId="0" applyFont="1" applyFill="1" applyBorder="1" applyAlignment="1" applyProtection="1">
      <alignment horizontal="left" vertical="center" wrapText="1"/>
      <protection locked="0"/>
    </xf>
    <xf numFmtId="0" fontId="25" fillId="15" borderId="111" xfId="0" applyFont="1" applyFill="1" applyBorder="1" applyAlignment="1" applyProtection="1">
      <alignment vertical="center"/>
      <protection locked="0"/>
    </xf>
    <xf numFmtId="0" fontId="48" fillId="14" borderId="121" xfId="0" applyFont="1" applyFill="1" applyBorder="1" applyAlignment="1">
      <alignment horizontal="left" vertical="center" wrapText="1"/>
    </xf>
    <xf numFmtId="0" fontId="25" fillId="9" borderId="122" xfId="0" applyFont="1" applyFill="1" applyBorder="1" applyAlignment="1">
      <alignment horizontal="left" vertical="center"/>
    </xf>
    <xf numFmtId="0" fontId="25" fillId="9" borderId="123" xfId="0" applyFont="1" applyFill="1" applyBorder="1" applyAlignment="1">
      <alignment horizontal="left" vertical="center"/>
    </xf>
    <xf numFmtId="0" fontId="50" fillId="14" borderId="127" xfId="0" applyFont="1" applyFill="1" applyBorder="1" applyAlignment="1">
      <alignment horizontal="left" vertical="center" wrapText="1"/>
    </xf>
    <xf numFmtId="0" fontId="44" fillId="11" borderId="119" xfId="0" applyFont="1" applyFill="1" applyBorder="1"/>
    <xf numFmtId="0" fontId="44" fillId="11" borderId="120" xfId="0" applyFont="1" applyFill="1" applyBorder="1"/>
    <xf numFmtId="0" fontId="27" fillId="11" borderId="129" xfId="0" applyFont="1" applyFill="1" applyBorder="1"/>
    <xf numFmtId="0" fontId="27" fillId="11" borderId="121" xfId="0" applyFont="1" applyFill="1" applyBorder="1" applyAlignment="1">
      <alignment horizontal="left" vertical="center"/>
    </xf>
    <xf numFmtId="0" fontId="27" fillId="11" borderId="130" xfId="0" applyFont="1" applyFill="1" applyBorder="1" applyAlignment="1">
      <alignment horizontal="left" vertical="center"/>
    </xf>
    <xf numFmtId="0" fontId="25" fillId="15" borderId="131" xfId="0" applyFont="1" applyFill="1" applyBorder="1" applyAlignment="1" applyProtection="1">
      <alignment horizontal="left" vertical="center"/>
      <protection locked="0"/>
    </xf>
    <xf numFmtId="0" fontId="25" fillId="15" borderId="132" xfId="0" applyFont="1" applyFill="1" applyBorder="1" applyAlignment="1" applyProtection="1">
      <alignment horizontal="left" vertical="center"/>
      <protection locked="0"/>
    </xf>
    <xf numFmtId="0" fontId="25" fillId="9" borderId="110" xfId="0" applyFont="1" applyFill="1" applyBorder="1"/>
    <xf numFmtId="0" fontId="25" fillId="9" borderId="112" xfId="0" applyFont="1" applyFill="1" applyBorder="1"/>
    <xf numFmtId="0" fontId="25" fillId="9" borderId="113" xfId="0" applyFont="1" applyFill="1" applyBorder="1"/>
    <xf numFmtId="0" fontId="25" fillId="9" borderId="137" xfId="0" applyFont="1" applyFill="1" applyBorder="1" applyAlignment="1">
      <alignment horizontal="left" vertical="center"/>
    </xf>
    <xf numFmtId="0" fontId="25" fillId="9" borderId="138" xfId="0" applyFont="1" applyFill="1" applyBorder="1" applyAlignment="1">
      <alignment horizontal="left" vertical="center"/>
    </xf>
    <xf numFmtId="0" fontId="50" fillId="14" borderId="141" xfId="0" applyFont="1" applyFill="1" applyBorder="1" applyAlignment="1">
      <alignment horizontal="left" vertical="center" wrapText="1"/>
    </xf>
    <xf numFmtId="0" fontId="27" fillId="11" borderId="135" xfId="0" applyFont="1" applyFill="1" applyBorder="1"/>
    <xf numFmtId="0" fontId="27" fillId="11" borderId="145" xfId="0" applyFont="1" applyFill="1" applyBorder="1" applyAlignment="1">
      <alignment horizontal="left" vertical="center"/>
    </xf>
    <xf numFmtId="0" fontId="27" fillId="11" borderId="146" xfId="0" applyFont="1" applyFill="1" applyBorder="1" applyAlignment="1">
      <alignment horizontal="left" vertical="center"/>
    </xf>
    <xf numFmtId="0" fontId="45" fillId="9" borderId="147" xfId="0" applyFont="1" applyFill="1" applyBorder="1" applyAlignment="1" applyProtection="1">
      <alignment horizontal="left" vertical="center" wrapText="1"/>
      <protection locked="0"/>
    </xf>
    <xf numFmtId="0" fontId="25" fillId="9" borderId="148" xfId="0" applyFont="1" applyFill="1" applyBorder="1" applyAlignment="1">
      <alignment vertical="center" wrapText="1"/>
    </xf>
    <xf numFmtId="0" fontId="25" fillId="9" borderId="149" xfId="0" applyFont="1" applyFill="1" applyBorder="1" applyAlignment="1">
      <alignment vertical="center" wrapText="1"/>
    </xf>
    <xf numFmtId="0" fontId="25" fillId="15" borderId="150" xfId="0" applyFont="1" applyFill="1" applyBorder="1" applyProtection="1">
      <protection locked="0"/>
    </xf>
    <xf numFmtId="164" fontId="25" fillId="15" borderId="151" xfId="1" applyNumberFormat="1" applyFont="1" applyFill="1" applyBorder="1" applyAlignment="1" applyProtection="1">
      <alignment horizontal="center" vertical="center"/>
      <protection locked="0"/>
    </xf>
    <xf numFmtId="0" fontId="45" fillId="9" borderId="152" xfId="0" applyFont="1" applyFill="1" applyBorder="1" applyAlignment="1" applyProtection="1">
      <alignment horizontal="left" vertical="center" wrapText="1"/>
      <protection locked="0"/>
    </xf>
    <xf numFmtId="0" fontId="45" fillId="9" borderId="153" xfId="0" applyFont="1" applyFill="1" applyBorder="1" applyAlignment="1" applyProtection="1">
      <alignment horizontal="left" vertical="center" wrapText="1"/>
      <protection locked="0"/>
    </xf>
    <xf numFmtId="0" fontId="27" fillId="11" borderId="154" xfId="0" applyFont="1" applyFill="1" applyBorder="1"/>
    <xf numFmtId="0" fontId="28" fillId="9" borderId="155" xfId="0" applyFont="1" applyFill="1" applyBorder="1" applyAlignment="1" applyProtection="1">
      <alignment horizontal="left" vertical="center" wrapText="1"/>
      <protection locked="0"/>
    </xf>
    <xf numFmtId="0" fontId="28" fillId="9" borderId="157" xfId="0" applyFont="1" applyFill="1" applyBorder="1" applyAlignment="1" applyProtection="1">
      <alignment horizontal="left" vertical="center" wrapText="1"/>
      <protection locked="0"/>
    </xf>
    <xf numFmtId="0" fontId="28" fillId="9" borderId="156" xfId="0" applyFont="1" applyFill="1" applyBorder="1" applyAlignment="1" applyProtection="1">
      <alignment horizontal="left" vertical="center" wrapText="1"/>
      <protection locked="0"/>
    </xf>
    <xf numFmtId="0" fontId="28" fillId="9" borderId="158" xfId="0" applyFont="1" applyFill="1" applyBorder="1" applyAlignment="1" applyProtection="1">
      <alignment horizontal="left" vertical="center" wrapText="1"/>
      <protection locked="0"/>
    </xf>
    <xf numFmtId="0" fontId="28" fillId="9" borderId="159" xfId="0" applyFont="1" applyFill="1" applyBorder="1" applyAlignment="1" applyProtection="1">
      <alignment horizontal="left" vertical="center" wrapText="1"/>
      <protection locked="0"/>
    </xf>
    <xf numFmtId="0" fontId="42" fillId="11" borderId="160" xfId="0" applyFont="1" applyFill="1" applyBorder="1" applyAlignment="1">
      <alignment horizontal="center" vertical="center" wrapText="1"/>
    </xf>
    <xf numFmtId="0" fontId="42" fillId="11" borderId="161" xfId="0" applyFont="1" applyFill="1" applyBorder="1" applyAlignment="1">
      <alignment horizontal="center" vertical="center" wrapText="1"/>
    </xf>
    <xf numFmtId="167" fontId="28" fillId="15" borderId="162" xfId="0" applyNumberFormat="1" applyFont="1" applyFill="1" applyBorder="1" applyAlignment="1" applyProtection="1">
      <alignment horizontal="center" vertical="center" wrapText="1"/>
      <protection locked="0"/>
    </xf>
    <xf numFmtId="0" fontId="28" fillId="9" borderId="108" xfId="0" applyFont="1" applyFill="1" applyBorder="1" applyAlignment="1" applyProtection="1">
      <alignment horizontal="left" vertical="center" wrapText="1"/>
      <protection locked="0"/>
    </xf>
    <xf numFmtId="167" fontId="28" fillId="15" borderId="163" xfId="0" applyNumberFormat="1" applyFont="1" applyFill="1" applyBorder="1" applyAlignment="1" applyProtection="1">
      <alignment horizontal="center" vertical="center" wrapText="1"/>
      <protection locked="0"/>
    </xf>
    <xf numFmtId="0" fontId="28" fillId="9" borderId="105" xfId="0" applyFont="1" applyFill="1" applyBorder="1" applyAlignment="1" applyProtection="1">
      <alignment horizontal="left" vertical="center" wrapText="1"/>
      <protection locked="0"/>
    </xf>
    <xf numFmtId="167" fontId="28" fillId="15" borderId="164" xfId="0" applyNumberFormat="1" applyFont="1" applyFill="1" applyBorder="1" applyAlignment="1" applyProtection="1">
      <alignment horizontal="center" vertical="center" wrapText="1"/>
      <protection locked="0"/>
    </xf>
    <xf numFmtId="167" fontId="28" fillId="15" borderId="165" xfId="0" applyNumberFormat="1" applyFont="1" applyFill="1" applyBorder="1" applyAlignment="1" applyProtection="1">
      <alignment horizontal="center" vertical="center" wrapText="1"/>
      <protection locked="0"/>
    </xf>
    <xf numFmtId="0" fontId="28" fillId="9" borderId="113" xfId="0" applyFont="1" applyFill="1" applyBorder="1" applyAlignment="1" applyProtection="1">
      <alignment horizontal="left" vertical="center" wrapText="1"/>
      <protection locked="0"/>
    </xf>
    <xf numFmtId="167" fontId="28" fillId="15" borderId="166" xfId="0" applyNumberFormat="1" applyFont="1" applyFill="1" applyBorder="1" applyAlignment="1" applyProtection="1">
      <alignment horizontal="center" vertical="center" wrapText="1"/>
      <protection locked="0"/>
    </xf>
    <xf numFmtId="0" fontId="42" fillId="11" borderId="167" xfId="0" applyFont="1" applyFill="1" applyBorder="1" applyAlignment="1">
      <alignment horizontal="center" vertical="center" wrapText="1"/>
    </xf>
    <xf numFmtId="0" fontId="42" fillId="11" borderId="168" xfId="0" applyFont="1" applyFill="1" applyBorder="1" applyAlignment="1">
      <alignment horizontal="center" vertical="center" wrapText="1"/>
    </xf>
    <xf numFmtId="167" fontId="28" fillId="15" borderId="110" xfId="0" applyNumberFormat="1" applyFont="1" applyFill="1" applyBorder="1" applyAlignment="1" applyProtection="1">
      <alignment horizontal="center" vertical="center" wrapText="1"/>
      <protection locked="0"/>
    </xf>
    <xf numFmtId="0" fontId="28" fillId="9" borderId="169" xfId="0" applyFont="1" applyFill="1" applyBorder="1" applyAlignment="1" applyProtection="1">
      <alignment horizontal="left" vertical="center" wrapText="1"/>
      <protection locked="0"/>
    </xf>
    <xf numFmtId="167" fontId="28" fillId="15" borderId="170" xfId="0" applyNumberFormat="1" applyFont="1" applyFill="1" applyBorder="1" applyAlignment="1" applyProtection="1">
      <alignment horizontal="center" vertical="center" wrapText="1"/>
      <protection locked="0"/>
    </xf>
    <xf numFmtId="166" fontId="28" fillId="15" borderId="162" xfId="1" applyNumberFormat="1" applyFont="1" applyFill="1" applyBorder="1" applyAlignment="1" applyProtection="1">
      <alignment horizontal="center" vertical="center" wrapText="1"/>
      <protection locked="0"/>
    </xf>
    <xf numFmtId="0" fontId="28" fillId="9" borderId="153" xfId="0" applyFont="1" applyFill="1" applyBorder="1" applyAlignment="1" applyProtection="1">
      <alignment horizontal="left" vertical="center" wrapText="1"/>
      <protection locked="0"/>
    </xf>
    <xf numFmtId="166" fontId="28" fillId="15" borderId="163" xfId="1" applyNumberFormat="1" applyFont="1" applyFill="1" applyBorder="1" applyAlignment="1" applyProtection="1">
      <alignment horizontal="center" vertical="center" wrapText="1"/>
      <protection locked="0"/>
    </xf>
    <xf numFmtId="166" fontId="28" fillId="15" borderId="165" xfId="1" applyNumberFormat="1" applyFont="1" applyFill="1" applyBorder="1" applyAlignment="1" applyProtection="1">
      <alignment horizontal="center" vertical="center" wrapText="1"/>
      <protection locked="0"/>
    </xf>
    <xf numFmtId="166" fontId="28" fillId="15" borderId="164" xfId="1" applyNumberFormat="1" applyFont="1" applyFill="1" applyBorder="1" applyAlignment="1" applyProtection="1">
      <alignment horizontal="center" vertical="center" wrapText="1"/>
      <protection locked="0"/>
    </xf>
    <xf numFmtId="0" fontId="42" fillId="11" borderId="171" xfId="0" applyFont="1" applyFill="1" applyBorder="1" applyAlignment="1">
      <alignment horizontal="center" vertical="center" wrapText="1"/>
    </xf>
    <xf numFmtId="0" fontId="28" fillId="9" borderId="0" xfId="0" applyFont="1" applyFill="1" applyAlignment="1">
      <alignment horizontal="left" vertical="center" wrapText="1" indent="1"/>
    </xf>
    <xf numFmtId="0" fontId="22" fillId="11" borderId="0" xfId="0" applyFont="1" applyFill="1" applyAlignment="1">
      <alignment horizontal="left" vertical="center"/>
    </xf>
    <xf numFmtId="0" fontId="28" fillId="9" borderId="88" xfId="0" applyFont="1" applyFill="1" applyBorder="1" applyAlignment="1" applyProtection="1">
      <alignment horizontal="left" vertical="center"/>
      <protection locked="0"/>
    </xf>
    <xf numFmtId="0" fontId="28" fillId="9" borderId="89" xfId="0" applyFont="1" applyFill="1" applyBorder="1" applyAlignment="1" applyProtection="1">
      <alignment horizontal="left" vertical="center"/>
      <protection locked="0"/>
    </xf>
    <xf numFmtId="0" fontId="28" fillId="9" borderId="90" xfId="0" applyFont="1" applyFill="1" applyBorder="1" applyAlignment="1" applyProtection="1">
      <alignment horizontal="left" vertical="center"/>
      <protection locked="0"/>
    </xf>
    <xf numFmtId="0" fontId="28" fillId="9" borderId="84" xfId="0" applyFont="1" applyFill="1" applyBorder="1" applyAlignment="1" applyProtection="1">
      <alignment horizontal="left" vertical="center"/>
      <protection locked="0"/>
    </xf>
    <xf numFmtId="0" fontId="28" fillId="9" borderId="86" xfId="0" applyFont="1" applyFill="1" applyBorder="1" applyAlignment="1" applyProtection="1">
      <alignment horizontal="left" vertical="center"/>
      <protection locked="0"/>
    </xf>
    <xf numFmtId="0" fontId="28" fillId="9" borderId="85" xfId="0" applyFont="1" applyFill="1" applyBorder="1" applyAlignment="1" applyProtection="1">
      <alignment horizontal="left" vertical="center"/>
      <protection locked="0"/>
    </xf>
    <xf numFmtId="0" fontId="28" fillId="9" borderId="1" xfId="0" applyFont="1" applyFill="1" applyBorder="1" applyAlignment="1" applyProtection="1">
      <alignment horizontal="left" vertical="center"/>
      <protection locked="0"/>
    </xf>
    <xf numFmtId="0" fontId="42" fillId="11" borderId="9" xfId="0" applyFont="1" applyFill="1" applyBorder="1" applyAlignment="1">
      <alignment horizontal="left" vertical="center"/>
    </xf>
    <xf numFmtId="0" fontId="42" fillId="11" borderId="2" xfId="0" applyFont="1" applyFill="1" applyBorder="1" applyAlignment="1">
      <alignment horizontal="center" vertical="center"/>
    </xf>
    <xf numFmtId="0" fontId="42" fillId="11" borderId="3" xfId="0" applyFont="1" applyFill="1" applyBorder="1" applyAlignment="1">
      <alignment horizontal="center" vertical="center"/>
    </xf>
    <xf numFmtId="0" fontId="42" fillId="11" borderId="4" xfId="0" applyFont="1" applyFill="1" applyBorder="1" applyAlignment="1">
      <alignment horizontal="center" vertical="center"/>
    </xf>
    <xf numFmtId="0" fontId="28" fillId="9" borderId="87" xfId="0" applyFont="1" applyFill="1" applyBorder="1" applyAlignment="1" applyProtection="1">
      <alignment horizontal="left" vertical="center"/>
      <protection locked="0"/>
    </xf>
    <xf numFmtId="0" fontId="28" fillId="9" borderId="28" xfId="0" applyFont="1" applyFill="1" applyBorder="1" applyAlignment="1" applyProtection="1">
      <alignment horizontal="left" vertical="center"/>
      <protection locked="0"/>
    </xf>
    <xf numFmtId="0" fontId="42" fillId="11" borderId="10" xfId="0" applyFont="1" applyFill="1" applyBorder="1" applyAlignment="1">
      <alignment horizontal="left" vertical="center"/>
    </xf>
    <xf numFmtId="0" fontId="48" fillId="14" borderId="121" xfId="0" applyFont="1" applyFill="1" applyBorder="1" applyAlignment="1">
      <alignment horizontal="left" vertical="center" wrapText="1"/>
    </xf>
    <xf numFmtId="0" fontId="27" fillId="14" borderId="121" xfId="0" applyFont="1" applyFill="1" applyBorder="1" applyAlignment="1">
      <alignment horizontal="left" vertical="center" wrapText="1"/>
    </xf>
    <xf numFmtId="0" fontId="27" fillId="14" borderId="126" xfId="0" applyFont="1" applyFill="1" applyBorder="1" applyAlignment="1">
      <alignment horizontal="left" vertical="center" wrapText="1"/>
    </xf>
    <xf numFmtId="0" fontId="44" fillId="11" borderId="41" xfId="0" applyFont="1" applyFill="1" applyBorder="1" applyAlignment="1">
      <alignment horizontal="center"/>
    </xf>
    <xf numFmtId="0" fontId="44" fillId="11" borderId="42" xfId="0" applyFont="1" applyFill="1" applyBorder="1" applyAlignment="1">
      <alignment horizontal="center"/>
    </xf>
    <xf numFmtId="0" fontId="44" fillId="11" borderId="43" xfId="0" applyFont="1" applyFill="1" applyBorder="1" applyAlignment="1">
      <alignment horizontal="center"/>
    </xf>
    <xf numFmtId="0" fontId="25" fillId="9" borderId="124" xfId="0" applyFont="1" applyFill="1" applyBorder="1" applyAlignment="1">
      <alignment horizontal="left" vertical="center"/>
    </xf>
    <xf numFmtId="0" fontId="25" fillId="9" borderId="125" xfId="0" applyFont="1" applyFill="1" applyBorder="1" applyAlignment="1">
      <alignment horizontal="left" vertical="center"/>
    </xf>
    <xf numFmtId="0" fontId="25" fillId="9" borderId="128" xfId="0" applyFont="1" applyFill="1" applyBorder="1" applyAlignment="1">
      <alignment horizontal="left" vertical="center"/>
    </xf>
    <xf numFmtId="0" fontId="25" fillId="11" borderId="106" xfId="0" applyFont="1" applyFill="1" applyBorder="1" applyAlignment="1">
      <alignment horizontal="center"/>
    </xf>
    <xf numFmtId="0" fontId="25" fillId="11" borderId="9" xfId="0" applyFont="1" applyFill="1" applyBorder="1" applyAlignment="1">
      <alignment horizontal="center"/>
    </xf>
    <xf numFmtId="0" fontId="25" fillId="11" borderId="104" xfId="0" applyFont="1" applyFill="1" applyBorder="1" applyAlignment="1">
      <alignment horizontal="center"/>
    </xf>
    <xf numFmtId="0" fontId="25" fillId="11" borderId="50" xfId="0" applyFont="1" applyFill="1" applyBorder="1" applyAlignment="1">
      <alignment horizontal="center"/>
    </xf>
    <xf numFmtId="0" fontId="25" fillId="11" borderId="100" xfId="0" applyFont="1" applyFill="1" applyBorder="1" applyAlignment="1">
      <alignment horizontal="center"/>
    </xf>
    <xf numFmtId="0" fontId="25" fillId="11" borderId="101" xfId="0" applyFont="1" applyFill="1" applyBorder="1" applyAlignment="1">
      <alignment horizontal="center"/>
    </xf>
    <xf numFmtId="0" fontId="28" fillId="9" borderId="0" xfId="0" applyFont="1" applyFill="1" applyAlignment="1">
      <alignment horizontal="left" vertical="top" wrapText="1" indent="1"/>
    </xf>
    <xf numFmtId="0" fontId="44" fillId="3" borderId="41" xfId="0" applyFont="1" applyFill="1" applyBorder="1" applyAlignment="1">
      <alignment horizontal="center"/>
    </xf>
    <xf numFmtId="0" fontId="44" fillId="3" borderId="42" xfId="0" applyFont="1" applyFill="1" applyBorder="1" applyAlignment="1">
      <alignment horizontal="center"/>
    </xf>
    <xf numFmtId="0" fontId="44" fillId="3" borderId="43" xfId="0" applyFont="1" applyFill="1" applyBorder="1" applyAlignment="1">
      <alignment horizontal="center"/>
    </xf>
    <xf numFmtId="0" fontId="25" fillId="11" borderId="115" xfId="0" applyFont="1" applyFill="1" applyBorder="1" applyAlignment="1">
      <alignment horizontal="center"/>
    </xf>
    <xf numFmtId="0" fontId="25" fillId="11" borderId="116" xfId="0" applyFont="1" applyFill="1" applyBorder="1" applyAlignment="1">
      <alignment horizontal="center"/>
    </xf>
    <xf numFmtId="0" fontId="25" fillId="9" borderId="51" xfId="0" applyFont="1" applyFill="1" applyBorder="1" applyAlignment="1">
      <alignment horizontal="center"/>
    </xf>
    <xf numFmtId="0" fontId="25" fillId="9" borderId="50" xfId="0" applyFont="1" applyFill="1" applyBorder="1" applyAlignment="1">
      <alignment horizontal="center"/>
    </xf>
    <xf numFmtId="0" fontId="25" fillId="9" borderId="44" xfId="0" applyFont="1" applyFill="1" applyBorder="1" applyAlignment="1">
      <alignment horizontal="center"/>
    </xf>
    <xf numFmtId="0" fontId="25" fillId="9" borderId="19" xfId="0" applyFont="1" applyFill="1" applyBorder="1" applyAlignment="1">
      <alignment horizontal="center"/>
    </xf>
    <xf numFmtId="0" fontId="30" fillId="15" borderId="0" xfId="0" applyFont="1" applyFill="1" applyAlignment="1">
      <alignment horizontal="left" vertical="center"/>
    </xf>
    <xf numFmtId="0" fontId="25" fillId="9" borderId="51" xfId="0" applyFont="1" applyFill="1" applyBorder="1" applyAlignment="1">
      <alignment horizontal="center" wrapText="1"/>
    </xf>
    <xf numFmtId="0" fontId="25" fillId="9" borderId="52" xfId="0" applyFont="1" applyFill="1" applyBorder="1" applyAlignment="1">
      <alignment horizontal="center" wrapText="1"/>
    </xf>
    <xf numFmtId="0" fontId="25" fillId="9" borderId="26"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32" fillId="9" borderId="26" xfId="0" applyFont="1" applyFill="1" applyBorder="1" applyAlignment="1">
      <alignment horizontal="center" wrapText="1"/>
    </xf>
    <xf numFmtId="0" fontId="32" fillId="9" borderId="18" xfId="0" applyFont="1" applyFill="1" applyBorder="1" applyAlignment="1">
      <alignment horizontal="center" wrapText="1"/>
    </xf>
    <xf numFmtId="0" fontId="44" fillId="11" borderId="143" xfId="0" applyFont="1" applyFill="1" applyBorder="1" applyAlignment="1">
      <alignment horizontal="center"/>
    </xf>
    <xf numFmtId="0" fontId="44" fillId="11" borderId="120" xfId="0" applyFont="1" applyFill="1" applyBorder="1" applyAlignment="1">
      <alignment horizontal="center"/>
    </xf>
    <xf numFmtId="0" fontId="44" fillId="11" borderId="144" xfId="0" applyFont="1" applyFill="1" applyBorder="1" applyAlignment="1">
      <alignment horizontal="center"/>
    </xf>
    <xf numFmtId="0" fontId="25" fillId="9" borderId="133" xfId="0" applyFont="1" applyFill="1" applyBorder="1" applyAlignment="1">
      <alignment horizontal="left" vertical="center"/>
    </xf>
    <xf numFmtId="0" fontId="25" fillId="9" borderId="134" xfId="0" applyFont="1" applyFill="1" applyBorder="1" applyAlignment="1">
      <alignment horizontal="left" vertical="center"/>
    </xf>
    <xf numFmtId="0" fontId="27" fillId="14" borderId="135" xfId="0" applyFont="1" applyFill="1" applyBorder="1" applyAlignment="1">
      <alignment horizontal="left" vertical="center" wrapText="1"/>
    </xf>
    <xf numFmtId="0" fontId="25" fillId="9" borderId="136" xfId="0" applyFont="1" applyFill="1" applyBorder="1" applyAlignment="1">
      <alignment horizontal="left" vertical="center"/>
    </xf>
    <xf numFmtId="0" fontId="25" fillId="9" borderId="139" xfId="0" applyFont="1" applyFill="1" applyBorder="1" applyAlignment="1">
      <alignment horizontal="left" vertical="center"/>
    </xf>
    <xf numFmtId="0" fontId="25" fillId="9" borderId="140" xfId="0" applyFont="1" applyFill="1" applyBorder="1" applyAlignment="1">
      <alignment horizontal="left" vertical="center"/>
    </xf>
    <xf numFmtId="0" fontId="25" fillId="9" borderId="142" xfId="0" applyFont="1" applyFill="1" applyBorder="1" applyAlignment="1">
      <alignment horizontal="left" vertical="center"/>
    </xf>
    <xf numFmtId="0" fontId="46" fillId="11" borderId="41" xfId="0" applyFont="1" applyFill="1" applyBorder="1" applyAlignment="1">
      <alignment horizontal="center"/>
    </xf>
    <xf numFmtId="0" fontId="46" fillId="11" borderId="42" xfId="0" applyFont="1" applyFill="1" applyBorder="1" applyAlignment="1">
      <alignment horizontal="center"/>
    </xf>
    <xf numFmtId="0" fontId="46" fillId="11" borderId="43" xfId="0" applyFont="1" applyFill="1" applyBorder="1" applyAlignment="1">
      <alignment horizontal="center"/>
    </xf>
    <xf numFmtId="0" fontId="8" fillId="3" borderId="41" xfId="0" applyFont="1" applyFill="1" applyBorder="1" applyAlignment="1">
      <alignment horizontal="center"/>
    </xf>
    <xf numFmtId="0" fontId="8" fillId="3" borderId="42" xfId="0" applyFont="1" applyFill="1" applyBorder="1" applyAlignment="1">
      <alignment horizontal="center"/>
    </xf>
    <xf numFmtId="0" fontId="8" fillId="3" borderId="43" xfId="0" applyFont="1" applyFill="1" applyBorder="1" applyAlignment="1">
      <alignment horizontal="center"/>
    </xf>
    <xf numFmtId="0" fontId="61" fillId="9" borderId="0" xfId="0" applyFont="1" applyFill="1" applyAlignment="1">
      <alignment horizontal="left" vertical="center" wrapText="1" indent="1"/>
    </xf>
    <xf numFmtId="0" fontId="63" fillId="9" borderId="0" xfId="0" applyFont="1" applyFill="1" applyAlignment="1">
      <alignment horizontal="left" vertical="top" wrapText="1" indent="1"/>
    </xf>
    <xf numFmtId="0" fontId="3" fillId="9" borderId="0" xfId="0" applyFont="1" applyFill="1" applyAlignment="1">
      <alignment horizontal="left" vertical="top" wrapText="1" inden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46" fillId="11" borderId="119" xfId="0" applyFont="1" applyFill="1" applyBorder="1" applyAlignment="1">
      <alignment horizontal="center" vertical="center" wrapText="1"/>
    </xf>
    <xf numFmtId="0" fontId="46" fillId="11" borderId="129" xfId="0" applyFont="1" applyFill="1" applyBorder="1" applyAlignment="1">
      <alignment horizontal="center" vertical="center" wrapText="1"/>
    </xf>
    <xf numFmtId="0" fontId="28" fillId="9" borderId="0" xfId="0" applyFont="1" applyFill="1" applyAlignment="1">
      <alignment horizontal="left" vertical="center" wrapText="1"/>
    </xf>
    <xf numFmtId="0" fontId="42" fillId="11" borderId="36" xfId="0" applyFont="1" applyFill="1" applyBorder="1" applyAlignment="1">
      <alignment horizontal="center" vertical="center" wrapText="1"/>
    </xf>
    <xf numFmtId="0" fontId="42" fillId="11" borderId="27" xfId="0" applyFont="1" applyFill="1" applyBorder="1" applyAlignment="1">
      <alignment horizontal="center" vertical="center" wrapText="1"/>
    </xf>
    <xf numFmtId="0" fontId="42" fillId="11" borderId="61" xfId="0" applyFont="1" applyFill="1" applyBorder="1" applyAlignment="1">
      <alignment horizontal="center" vertical="center" wrapText="1"/>
    </xf>
    <xf numFmtId="0" fontId="42" fillId="11" borderId="37" xfId="0" applyFont="1" applyFill="1" applyBorder="1" applyAlignment="1">
      <alignment horizontal="center" vertical="center" wrapText="1"/>
    </xf>
    <xf numFmtId="0" fontId="46" fillId="11" borderId="41" xfId="0" applyFont="1" applyFill="1" applyBorder="1" applyAlignment="1">
      <alignment horizontal="center" vertical="center" wrapText="1"/>
    </xf>
    <xf numFmtId="0" fontId="46" fillId="11" borderId="42" xfId="0" applyFont="1" applyFill="1" applyBorder="1" applyAlignment="1">
      <alignment horizontal="center" vertical="center" wrapText="1"/>
    </xf>
    <xf numFmtId="0" fontId="46" fillId="11" borderId="43" xfId="0" applyFont="1" applyFill="1" applyBorder="1" applyAlignment="1">
      <alignment horizontal="center" vertical="center" wrapText="1"/>
    </xf>
    <xf numFmtId="0" fontId="42" fillId="14" borderId="36" xfId="0" applyFont="1" applyFill="1" applyBorder="1" applyAlignment="1">
      <alignment horizontal="left" vertical="center" wrapText="1"/>
    </xf>
    <xf numFmtId="0" fontId="42" fillId="14" borderId="32" xfId="0" applyFont="1" applyFill="1" applyBorder="1" applyAlignment="1">
      <alignment horizontal="left" vertical="center" wrapText="1"/>
    </xf>
    <xf numFmtId="0" fontId="42" fillId="11" borderId="41" xfId="0" applyFont="1" applyFill="1" applyBorder="1" applyAlignment="1">
      <alignment horizontal="center" vertical="center" wrapText="1"/>
    </xf>
    <xf numFmtId="0" fontId="42" fillId="11" borderId="42" xfId="0" applyFont="1" applyFill="1" applyBorder="1" applyAlignment="1">
      <alignment horizontal="center" vertical="center" wrapText="1"/>
    </xf>
    <xf numFmtId="0" fontId="42" fillId="11" borderId="43" xfId="0" applyFont="1" applyFill="1" applyBorder="1" applyAlignment="1">
      <alignment horizontal="center" vertical="center" wrapText="1"/>
    </xf>
    <xf numFmtId="0" fontId="42" fillId="14" borderId="65" xfId="0" applyFont="1" applyFill="1" applyBorder="1" applyAlignment="1">
      <alignment horizontal="left" vertical="center" wrapText="1"/>
    </xf>
    <xf numFmtId="0" fontId="42" fillId="14" borderId="53" xfId="0" applyFont="1" applyFill="1" applyBorder="1" applyAlignment="1">
      <alignment horizontal="left" vertical="center" wrapText="1"/>
    </xf>
    <xf numFmtId="0" fontId="25" fillId="9" borderId="0" xfId="0" applyFont="1" applyFill="1" applyAlignment="1">
      <alignment horizontal="left" vertical="center"/>
    </xf>
    <xf numFmtId="0" fontId="46" fillId="11" borderId="17" xfId="0" applyFont="1" applyFill="1" applyBorder="1" applyAlignment="1">
      <alignment horizontal="left" vertical="center"/>
    </xf>
    <xf numFmtId="0" fontId="46" fillId="11" borderId="9" xfId="0" applyFont="1" applyFill="1" applyBorder="1" applyAlignment="1">
      <alignment horizontal="left" vertical="center"/>
    </xf>
    <xf numFmtId="0" fontId="46" fillId="11" borderId="10" xfId="0" applyFont="1" applyFill="1" applyBorder="1" applyAlignment="1">
      <alignment horizontal="left" vertical="center"/>
    </xf>
    <xf numFmtId="0" fontId="28" fillId="9" borderId="17" xfId="0" applyFont="1" applyFill="1" applyBorder="1" applyAlignment="1">
      <alignment horizontal="left" vertical="top" wrapText="1"/>
    </xf>
    <xf numFmtId="0" fontId="28" fillId="9" borderId="9" xfId="0" applyFont="1" applyFill="1" applyBorder="1" applyAlignment="1">
      <alignment horizontal="left" vertical="top" wrapText="1"/>
    </xf>
    <xf numFmtId="0" fontId="28" fillId="9" borderId="10" xfId="0" applyFont="1" applyFill="1" applyBorder="1" applyAlignment="1">
      <alignment horizontal="left" vertical="top" wrapText="1"/>
    </xf>
    <xf numFmtId="0" fontId="28" fillId="9" borderId="5" xfId="0" applyFont="1" applyFill="1" applyBorder="1" applyAlignment="1">
      <alignment horizontal="left" vertical="top" wrapText="1"/>
    </xf>
    <xf numFmtId="0" fontId="28" fillId="9" borderId="0" xfId="0" applyFont="1" applyFill="1" applyAlignment="1">
      <alignment horizontal="left" vertical="top" wrapText="1"/>
    </xf>
    <xf numFmtId="0" fontId="28" fillId="9" borderId="6" xfId="0" applyFont="1" applyFill="1" applyBorder="1" applyAlignment="1">
      <alignment horizontal="left" vertical="top" wrapText="1"/>
    </xf>
    <xf numFmtId="0" fontId="28" fillId="9" borderId="7" xfId="0" applyFont="1" applyFill="1" applyBorder="1" applyAlignment="1">
      <alignment horizontal="left" vertical="top" wrapText="1"/>
    </xf>
    <xf numFmtId="0" fontId="28" fillId="9" borderId="1" xfId="0" applyFont="1" applyFill="1" applyBorder="1" applyAlignment="1">
      <alignment horizontal="left" vertical="top" wrapText="1"/>
    </xf>
    <xf numFmtId="0" fontId="28" fillId="9" borderId="8" xfId="0" applyFont="1" applyFill="1" applyBorder="1" applyAlignment="1">
      <alignment horizontal="left" vertical="top" wrapText="1"/>
    </xf>
    <xf numFmtId="0" fontId="46" fillId="11" borderId="2" xfId="0" applyFont="1" applyFill="1" applyBorder="1" applyAlignment="1">
      <alignment horizontal="left" vertical="center"/>
    </xf>
    <xf numFmtId="0" fontId="46" fillId="11" borderId="3" xfId="0" applyFont="1" applyFill="1" applyBorder="1" applyAlignment="1">
      <alignment horizontal="left" vertical="center"/>
    </xf>
    <xf numFmtId="0" fontId="46" fillId="11" borderId="4" xfId="0" applyFont="1" applyFill="1" applyBorder="1" applyAlignment="1">
      <alignment horizontal="left" vertical="center"/>
    </xf>
    <xf numFmtId="0" fontId="28" fillId="9" borderId="5" xfId="0" applyFont="1" applyFill="1" applyBorder="1" applyAlignment="1">
      <alignment horizontal="left" vertical="center" wrapText="1"/>
    </xf>
    <xf numFmtId="0" fontId="28" fillId="9" borderId="6" xfId="0" applyFont="1" applyFill="1" applyBorder="1" applyAlignment="1">
      <alignment horizontal="left" vertical="center" wrapText="1"/>
    </xf>
    <xf numFmtId="0" fontId="28" fillId="9" borderId="7" xfId="0" applyFont="1" applyFill="1" applyBorder="1" applyAlignment="1">
      <alignment horizontal="left" vertical="center" wrapText="1"/>
    </xf>
    <xf numFmtId="0" fontId="28" fillId="9" borderId="1" xfId="0" applyFont="1" applyFill="1" applyBorder="1" applyAlignment="1">
      <alignment horizontal="left" vertical="center" wrapText="1"/>
    </xf>
    <xf numFmtId="0" fontId="28" fillId="9" borderId="8" xfId="0" applyFont="1" applyFill="1" applyBorder="1" applyAlignment="1">
      <alignment horizontal="left" vertical="center" wrapText="1"/>
    </xf>
    <xf numFmtId="3" fontId="28" fillId="9" borderId="0" xfId="0" applyNumberFormat="1" applyFont="1" applyFill="1" applyAlignment="1">
      <alignment horizontal="center" vertical="top"/>
    </xf>
    <xf numFmtId="0" fontId="39" fillId="13" borderId="0" xfId="2" applyFont="1" applyFill="1" applyAlignment="1" applyProtection="1">
      <alignment horizontal="left"/>
      <protection locked="0"/>
    </xf>
    <xf numFmtId="0" fontId="69" fillId="13" borderId="0" xfId="2" applyFont="1" applyFill="1" applyAlignment="1" applyProtection="1">
      <protection locked="0"/>
    </xf>
  </cellXfs>
  <cellStyles count="4">
    <cellStyle name="Comma" xfId="1" builtinId="3"/>
    <cellStyle name="Hyperlink" xfId="2" builtinId="8"/>
    <cellStyle name="Normal" xfId="0" builtinId="0"/>
    <cellStyle name="Percent" xfId="3" builtinId="5"/>
  </cellStyles>
  <dxfs count="215">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70" formatCode="[$€-2]\ #,##0"/>
    </dxf>
    <dxf>
      <font>
        <color rgb="FFC00000"/>
      </font>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border diagonalUp="0" diagonalDown="0">
        <left/>
        <right/>
        <top/>
        <bottom/>
        <vertical/>
        <horizontal/>
      </border>
    </dxf>
  </dxfs>
  <tableStyles count="1" defaultTableStyle="TableStyleMedium2" defaultPivotStyle="PivotStyleLight16">
    <tableStyle name="Slicer Style 1" pivot="0" table="0" count="1" xr9:uid="{00000000-0011-0000-FFFF-FFFF00000000}">
      <tableStyleElement type="wholeTable" dxfId="214"/>
    </tableStyle>
  </tableStyles>
  <colors>
    <mruColors>
      <color rgb="FFD3DFD4"/>
      <color rgb="FF0A2B14"/>
      <color rgb="FF00FFBC"/>
      <color rgb="FF018219"/>
      <color rgb="FF446D5D"/>
      <color rgb="FF858A7F"/>
      <color rgb="FF82A78D"/>
      <color rgb="FFB7B2AA"/>
      <color rgb="FF282828"/>
      <color rgb="FF014E20"/>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[Decarbonalize - Bol.com - 22082024.xlsx]Graphs!Scope123</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numFmt formatCode="#,##0" sourceLinked="0"/>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
        <c:spPr>
          <a:solidFill>
            <a:srgbClr val="00FFBC"/>
          </a:solidFill>
          <a:ln w="19050">
            <a:solidFill>
              <a:schemeClr val="lt1"/>
            </a:solidFill>
          </a:ln>
          <a:effectLst/>
        </c:spPr>
      </c:pivotFmt>
      <c:pivotFmt>
        <c:idx val="7"/>
        <c:spPr>
          <a:solidFill>
            <a:srgbClr val="0A2B14"/>
          </a:solidFill>
          <a:ln w="19050">
            <a:solidFill>
              <a:schemeClr val="lt1"/>
            </a:solidFill>
          </a:ln>
          <a:effectLst/>
        </c:spPr>
      </c:pivotFmt>
      <c:pivotFmt>
        <c:idx val="8"/>
        <c:spPr>
          <a:solidFill>
            <a:srgbClr val="009320"/>
          </a:solidFill>
          <a:ln w="19050">
            <a:solidFill>
              <a:schemeClr val="lt1"/>
            </a:solidFill>
          </a:ln>
          <a:effectLst/>
        </c:spPr>
      </c:pivotFmt>
    </c:pivotFmts>
    <c:plotArea>
      <c:layout>
        <c:manualLayout>
          <c:layoutTarget val="inner"/>
          <c:xMode val="edge"/>
          <c:yMode val="edge"/>
          <c:x val="0.12363765380439992"/>
          <c:y val="8.2472536039357405E-2"/>
          <c:w val="0.58544095128782436"/>
          <c:h val="0.81222914035298188"/>
        </c:manualLayout>
      </c:layout>
      <c:doughnutChart>
        <c:varyColors val="1"/>
        <c:ser>
          <c:idx val="0"/>
          <c:order val="0"/>
          <c:tx>
            <c:strRef>
              <c:f>Graphs!$C$3</c:f>
              <c:strCache>
                <c:ptCount val="1"/>
                <c:pt idx="0">
                  <c:v>Total</c:v>
                </c:pt>
              </c:strCache>
            </c:strRef>
          </c:tx>
          <c:dPt>
            <c:idx val="0"/>
            <c:bubble3D val="0"/>
            <c:spPr>
              <a:solidFill>
                <a:srgbClr val="00FFBC"/>
              </a:solidFill>
              <a:ln w="19050">
                <a:solidFill>
                  <a:schemeClr val="lt1"/>
                </a:solidFill>
              </a:ln>
              <a:effectLst/>
            </c:spPr>
            <c:extLst>
              <c:ext xmlns:c16="http://schemas.microsoft.com/office/drawing/2014/chart" uri="{C3380CC4-5D6E-409C-BE32-E72D297353CC}">
                <c16:uniqueId val="{00000001-C971-41C0-B61B-16B787EA0713}"/>
              </c:ext>
            </c:extLst>
          </c:dPt>
          <c:dPt>
            <c:idx val="1"/>
            <c:bubble3D val="0"/>
            <c:spPr>
              <a:solidFill>
                <a:srgbClr val="0A2B14"/>
              </a:solidFill>
              <a:ln w="19050">
                <a:solidFill>
                  <a:schemeClr val="lt1"/>
                </a:solidFill>
              </a:ln>
              <a:effectLst/>
            </c:spPr>
            <c:extLst>
              <c:ext xmlns:c16="http://schemas.microsoft.com/office/drawing/2014/chart" uri="{C3380CC4-5D6E-409C-BE32-E72D297353CC}">
                <c16:uniqueId val="{00000003-C971-41C0-B61B-16B787EA0713}"/>
              </c:ext>
            </c:extLst>
          </c:dPt>
          <c:dPt>
            <c:idx val="2"/>
            <c:bubble3D val="0"/>
            <c:spPr>
              <a:solidFill>
                <a:srgbClr val="009320"/>
              </a:solidFill>
              <a:ln w="19050">
                <a:solidFill>
                  <a:schemeClr val="lt1"/>
                </a:solidFill>
              </a:ln>
              <a:effectLst/>
            </c:spPr>
            <c:extLst>
              <c:ext xmlns:c16="http://schemas.microsoft.com/office/drawing/2014/chart" uri="{C3380CC4-5D6E-409C-BE32-E72D297353CC}">
                <c16:uniqueId val="{00000005-C971-41C0-B61B-16B787EA0713}"/>
              </c:ext>
            </c:extLst>
          </c:dPt>
          <c:dLbls>
            <c:numFmt formatCode="#,##0" sourceLinked="0"/>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Graphs!$B$4:$B$7</c:f>
              <c:strCache>
                <c:ptCount val="3"/>
                <c:pt idx="0">
                  <c:v>Scope 1</c:v>
                </c:pt>
                <c:pt idx="1">
                  <c:v>Scope 2</c:v>
                </c:pt>
                <c:pt idx="2">
                  <c:v>Scope 3</c:v>
                </c:pt>
              </c:strCache>
            </c:strRef>
          </c:cat>
          <c:val>
            <c:numRef>
              <c:f>Graphs!$C$4:$C$7</c:f>
              <c:numCache>
                <c:formatCode>0</c:formatCode>
                <c:ptCount val="3"/>
                <c:pt idx="0">
                  <c:v>0</c:v>
                </c:pt>
                <c:pt idx="1">
                  <c:v>0</c:v>
                </c:pt>
                <c:pt idx="2">
                  <c:v>0</c:v>
                </c:pt>
              </c:numCache>
            </c:numRef>
          </c:val>
          <c:extLst>
            <c:ext xmlns:c16="http://schemas.microsoft.com/office/drawing/2014/chart" uri="{C3380CC4-5D6E-409C-BE32-E72D297353CC}">
              <c16:uniqueId val="{00000006-C971-41C0-B61B-16B787EA0713}"/>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r"/>
      <c:legendEntry>
        <c:idx val="0"/>
        <c:txPr>
          <a:bodyPr rot="0" spcFirstLastPara="1" vertOverflow="ellipsis" vert="horz" wrap="square" anchor="ctr" anchorCtr="1"/>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legendEntry>
      <c:overlay val="0"/>
      <c:spPr>
        <a:noFill/>
        <a:ln>
          <a:noFill/>
        </a:ln>
        <a:effectLst/>
      </c:spPr>
      <c:txPr>
        <a:bodyPr rot="0" spcFirstLastPara="1" vertOverflow="ellipsis" vert="horz" wrap="square" anchor="ctr" anchorCtr="1"/>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[Decarbonalize - Bol.com - 22082024.xlsx]Graphs!Scope12perlocation</c:name>
    <c:fmtId val="8"/>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5058503668220624"/>
          <c:y val="3.0310887293185693E-2"/>
          <c:w val="0.83000128863845257"/>
          <c:h val="0.88942492848084309"/>
        </c:manualLayout>
      </c:layout>
      <c:barChart>
        <c:barDir val="bar"/>
        <c:grouping val="clustered"/>
        <c:varyColors val="0"/>
        <c:ser>
          <c:idx val="0"/>
          <c:order val="0"/>
          <c:tx>
            <c:strRef>
              <c:f>Graphs!$C$26</c:f>
              <c:strCache>
                <c:ptCount val="1"/>
                <c:pt idx="0">
                  <c:v>Total</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Graphs!$B$27</c:f>
              <c:strCache>
                <c:ptCount val="1"/>
                <c:pt idx="0">
                  <c:v>Grand Total</c:v>
                </c:pt>
              </c:strCache>
            </c:strRef>
          </c:cat>
          <c:val>
            <c:numRef>
              <c:f>Graphs!$C$27</c:f>
              <c:numCache>
                <c:formatCode>0</c:formatCode>
                <c:ptCount val="1"/>
              </c:numCache>
            </c:numRef>
          </c:val>
          <c:extLst>
            <c:ext xmlns:c16="http://schemas.microsoft.com/office/drawing/2014/chart" uri="{C3380CC4-5D6E-409C-BE32-E72D297353CC}">
              <c16:uniqueId val="{00000000-ACB7-4C74-9964-9D9484098D5D}"/>
            </c:ext>
          </c:extLst>
        </c:ser>
        <c:dLbls>
          <c:showLegendKey val="0"/>
          <c:showVal val="0"/>
          <c:showCatName val="0"/>
          <c:showSerName val="0"/>
          <c:showPercent val="0"/>
          <c:showBubbleSize val="0"/>
        </c:dLbls>
        <c:gapWidth val="182"/>
        <c:axId val="502190224"/>
        <c:axId val="502193488"/>
      </c:barChart>
      <c:catAx>
        <c:axId val="502190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crossAx val="502193488"/>
        <c:crosses val="autoZero"/>
        <c:auto val="1"/>
        <c:lblAlgn val="ctr"/>
        <c:lblOffset val="100"/>
        <c:noMultiLvlLbl val="0"/>
      </c:catAx>
      <c:valAx>
        <c:axId val="50219348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crossAx val="502190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[Decarbonalize - Bol.com - 22082024.xlsx]Graphs!Scope123peryear</c:name>
    <c:fmtId val="1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00FFBC"/>
          </a:solidFill>
          <a:ln>
            <a:noFill/>
          </a:ln>
          <a:effectLst/>
        </c:spPr>
        <c:marker>
          <c:symbol val="none"/>
        </c:marker>
        <c:dLbl>
          <c:idx val="0"/>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3"/>
        <c:spPr>
          <a:solidFill>
            <a:srgbClr val="0A2B14"/>
          </a:solidFill>
          <a:ln>
            <a:noFill/>
          </a:ln>
          <a:effectLst/>
        </c:spPr>
        <c:marker>
          <c:symbol val="none"/>
        </c:marker>
        <c:dLbl>
          <c:idx val="0"/>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4"/>
        <c:spPr>
          <a:solidFill>
            <a:srgbClr val="018219"/>
          </a:solidFill>
          <a:ln>
            <a:noFill/>
          </a:ln>
          <a:effectLst/>
        </c:spPr>
        <c:marker>
          <c:symbol val="none"/>
        </c:marker>
        <c:dLbl>
          <c:idx val="0"/>
          <c:numFmt formatCode="#,##0" sourceLinked="0"/>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s>
    <c:plotArea>
      <c:layout/>
      <c:barChart>
        <c:barDir val="col"/>
        <c:grouping val="stacked"/>
        <c:varyColors val="0"/>
        <c:ser>
          <c:idx val="0"/>
          <c:order val="0"/>
          <c:tx>
            <c:strRef>
              <c:f>Graphs!$C$11:$C$12</c:f>
              <c:strCache>
                <c:ptCount val="1"/>
                <c:pt idx="0">
                  <c:v>Scope 1</c:v>
                </c:pt>
              </c:strCache>
            </c:strRef>
          </c:tx>
          <c:spPr>
            <a:solidFill>
              <a:srgbClr val="00FFBC"/>
            </a:solidFill>
            <a:ln>
              <a:noFill/>
            </a:ln>
            <a:effectLst/>
          </c:spPr>
          <c:invertIfNegative val="0"/>
          <c:dLbls>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Graphs!$B$13:$B$19</c:f>
              <c:strCache>
                <c:ptCount val="6"/>
                <c:pt idx="0">
                  <c:v>2020</c:v>
                </c:pt>
                <c:pt idx="1">
                  <c:v>2021</c:v>
                </c:pt>
                <c:pt idx="2">
                  <c:v>2022</c:v>
                </c:pt>
                <c:pt idx="3">
                  <c:v>2023</c:v>
                </c:pt>
                <c:pt idx="4">
                  <c:v>2024</c:v>
                </c:pt>
                <c:pt idx="5">
                  <c:v>2025</c:v>
                </c:pt>
              </c:strCache>
            </c:strRef>
          </c:cat>
          <c:val>
            <c:numRef>
              <c:f>Graphs!$C$13:$C$19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75A-4C62-9D29-243D2DBCA8D9}"/>
            </c:ext>
          </c:extLst>
        </c:ser>
        <c:ser>
          <c:idx val="1"/>
          <c:order val="1"/>
          <c:tx>
            <c:strRef>
              <c:f>Graphs!$D$11:$D$12</c:f>
              <c:strCache>
                <c:ptCount val="1"/>
                <c:pt idx="0">
                  <c:v>Scope 2</c:v>
                </c:pt>
              </c:strCache>
            </c:strRef>
          </c:tx>
          <c:spPr>
            <a:solidFill>
              <a:srgbClr val="0A2B14"/>
            </a:solidFill>
            <a:ln>
              <a:noFill/>
            </a:ln>
            <a:effectLst/>
          </c:spPr>
          <c:invertIfNegative val="0"/>
          <c:dLbls>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Graphs!$B$13:$B$19</c:f>
              <c:strCache>
                <c:ptCount val="6"/>
                <c:pt idx="0">
                  <c:v>2020</c:v>
                </c:pt>
                <c:pt idx="1">
                  <c:v>2021</c:v>
                </c:pt>
                <c:pt idx="2">
                  <c:v>2022</c:v>
                </c:pt>
                <c:pt idx="3">
                  <c:v>2023</c:v>
                </c:pt>
                <c:pt idx="4">
                  <c:v>2024</c:v>
                </c:pt>
                <c:pt idx="5">
                  <c:v>2025</c:v>
                </c:pt>
              </c:strCache>
            </c:strRef>
          </c:cat>
          <c:val>
            <c:numRef>
              <c:f>Graphs!$D$13:$D$19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7-C397-400B-9812-A2090F7CF680}"/>
            </c:ext>
          </c:extLst>
        </c:ser>
        <c:ser>
          <c:idx val="2"/>
          <c:order val="2"/>
          <c:tx>
            <c:strRef>
              <c:f>Graphs!$E$11:$E$12</c:f>
              <c:strCache>
                <c:ptCount val="1"/>
                <c:pt idx="0">
                  <c:v>Scope 3</c:v>
                </c:pt>
              </c:strCache>
            </c:strRef>
          </c:tx>
          <c:spPr>
            <a:solidFill>
              <a:srgbClr val="018219"/>
            </a:solidFill>
            <a:ln>
              <a:noFill/>
            </a:ln>
            <a:effectLst/>
          </c:spPr>
          <c:invertIfNegative val="0"/>
          <c:dLbls>
            <c:numFmt formatCode="#,##0" sourceLinked="0"/>
            <c:spPr>
              <a:solidFill>
                <a:srgbClr val="FFFFFF"/>
              </a:solidFill>
              <a:ln>
                <a:solidFill>
                  <a:srgbClr val="1C1C1C">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Graphs!$B$13:$B$19</c:f>
              <c:strCache>
                <c:ptCount val="6"/>
                <c:pt idx="0">
                  <c:v>2020</c:v>
                </c:pt>
                <c:pt idx="1">
                  <c:v>2021</c:v>
                </c:pt>
                <c:pt idx="2">
                  <c:v>2022</c:v>
                </c:pt>
                <c:pt idx="3">
                  <c:v>2023</c:v>
                </c:pt>
                <c:pt idx="4">
                  <c:v>2024</c:v>
                </c:pt>
                <c:pt idx="5">
                  <c:v>2025</c:v>
                </c:pt>
              </c:strCache>
            </c:strRef>
          </c:cat>
          <c:val>
            <c:numRef>
              <c:f>Graphs!$E$13:$E$19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C397-400B-9812-A2090F7CF680}"/>
            </c:ext>
          </c:extLst>
        </c:ser>
        <c:dLbls>
          <c:showLegendKey val="0"/>
          <c:showVal val="0"/>
          <c:showCatName val="0"/>
          <c:showSerName val="0"/>
          <c:showPercent val="0"/>
          <c:showBubbleSize val="0"/>
        </c:dLbls>
        <c:gapWidth val="150"/>
        <c:overlap val="100"/>
        <c:axId val="502185328"/>
        <c:axId val="502189136"/>
      </c:barChart>
      <c:catAx>
        <c:axId val="5021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crossAx val="502189136"/>
        <c:crosses val="autoZero"/>
        <c:auto val="1"/>
        <c:lblAlgn val="ctr"/>
        <c:lblOffset val="100"/>
        <c:noMultiLvlLbl val="0"/>
      </c:catAx>
      <c:valAx>
        <c:axId val="5021891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crossAx val="502185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[Decarbonalize - Bol.com - 22082024.xlsx]Graphs!Scope3distribution</c:name>
    <c:fmtId val="14"/>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5.3412460412044843E-3"/>
              <c:y val="-0.1211881377076694"/>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0.13887239707131488"/>
              <c:y val="-0.12475249469907146"/>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layout>
            <c:manualLayout>
              <c:x val="0.16557862727733685"/>
              <c:y val="0.12475249469907131"/>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layout>
            <c:manualLayout>
              <c:x val="-0.17626111935974584"/>
              <c:y val="-1.069307097420612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s>
    <c:plotArea>
      <c:layout>
        <c:manualLayout>
          <c:layoutTarget val="inner"/>
          <c:xMode val="edge"/>
          <c:yMode val="edge"/>
          <c:x val="0.30145539479897454"/>
          <c:y val="9.833866305156376E-2"/>
          <c:w val="0.3970890696550079"/>
          <c:h val="0.79615492717682212"/>
        </c:manualLayout>
      </c:layout>
      <c:doughnutChart>
        <c:varyColors val="1"/>
        <c:ser>
          <c:idx val="0"/>
          <c:order val="0"/>
          <c:tx>
            <c:strRef>
              <c:f>Graphs!$C$37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19B-4DA1-A214-260C2A19B0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9B-4DA1-A214-260C2A19B0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19B-4DA1-A214-260C2A19B0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19B-4DA1-A214-260C2A19B0EA}"/>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Graphs!$B$38</c:f>
              <c:strCache>
                <c:ptCount val="1"/>
                <c:pt idx="0">
                  <c:v>Grand Total</c:v>
                </c:pt>
              </c:strCache>
            </c:strRef>
          </c:cat>
          <c:val>
            <c:numRef>
              <c:f>Graphs!$C$38</c:f>
              <c:numCache>
                <c:formatCode>0</c:formatCode>
                <c:ptCount val="1"/>
              </c:numCache>
            </c:numRef>
          </c:val>
          <c:extLst>
            <c:ext xmlns:c16="http://schemas.microsoft.com/office/drawing/2014/chart" uri="{C3380CC4-5D6E-409C-BE32-E72D297353CC}">
              <c16:uniqueId val="{00000008-419B-4DA1-A214-260C2A19B0EA}"/>
            </c:ext>
          </c:extLst>
        </c:ser>
        <c:dLbls>
          <c:showLegendKey val="0"/>
          <c:showVal val="1"/>
          <c:showCatName val="0"/>
          <c:showSerName val="0"/>
          <c:showPercent val="0"/>
          <c:showBubbleSize val="0"/>
          <c:showLeaderLines val="1"/>
        </c:dLbls>
        <c:firstSliceAng val="0"/>
        <c:holeSize val="60"/>
      </c:doughnutChart>
      <c:spPr>
        <a:noFill/>
        <a:ln>
          <a:noFill/>
        </a:ln>
        <a:effectLst/>
      </c:spPr>
    </c:plotArea>
    <c:legend>
      <c:legendPos val="r"/>
      <c:layout>
        <c:manualLayout>
          <c:xMode val="edge"/>
          <c:yMode val="edge"/>
          <c:x val="0.74098488182134747"/>
          <c:y val="0"/>
          <c:w val="0.24479493828777835"/>
          <c:h val="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[Decarbonalize - Bol.com - 22082024.xlsx]Graphs!Purchasedgoodsandservices</c:name>
    <c:fmtId val="17"/>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4686413370868414E-2"/>
          <c:y val="0.11271708524965238"/>
          <c:w val="0.92636885980424988"/>
          <c:h val="0.85378604540084624"/>
        </c:manualLayout>
      </c:layout>
      <c:barChart>
        <c:barDir val="col"/>
        <c:grouping val="stacked"/>
        <c:varyColors val="0"/>
        <c:ser>
          <c:idx val="0"/>
          <c:order val="0"/>
          <c:tx>
            <c:strRef>
              <c:f>Graphs!$C$54:$C$55</c:f>
              <c:strCache>
                <c:ptCount val="1"/>
                <c:pt idx="0">
                  <c:v>Grand Total</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Graphs!$B$56</c:f>
              <c:strCache>
                <c:ptCount val="1"/>
                <c:pt idx="0">
                  <c:v>Total</c:v>
                </c:pt>
              </c:strCache>
            </c:strRef>
          </c:cat>
          <c:val>
            <c:numRef>
              <c:f>Graphs!$C$56</c:f>
              <c:numCache>
                <c:formatCode>0</c:formatCode>
                <c:ptCount val="1"/>
              </c:numCache>
            </c:numRef>
          </c:val>
          <c:extLst>
            <c:ext xmlns:c16="http://schemas.microsoft.com/office/drawing/2014/chart" uri="{C3380CC4-5D6E-409C-BE32-E72D297353CC}">
              <c16:uniqueId val="{00000000-C1B7-4878-A593-5B1425B15BD2}"/>
            </c:ext>
          </c:extLst>
        </c:ser>
        <c:dLbls>
          <c:dLblPos val="ctr"/>
          <c:showLegendKey val="0"/>
          <c:showVal val="1"/>
          <c:showCatName val="0"/>
          <c:showSerName val="0"/>
          <c:showPercent val="0"/>
          <c:showBubbleSize val="0"/>
        </c:dLbls>
        <c:gapWidth val="150"/>
        <c:overlap val="100"/>
        <c:axId val="502190768"/>
        <c:axId val="502194032"/>
      </c:barChart>
      <c:catAx>
        <c:axId val="502190768"/>
        <c:scaling>
          <c:orientation val="minMax"/>
        </c:scaling>
        <c:delete val="1"/>
        <c:axPos val="b"/>
        <c:numFmt formatCode="General" sourceLinked="1"/>
        <c:majorTickMark val="out"/>
        <c:minorTickMark val="none"/>
        <c:tickLblPos val="nextTo"/>
        <c:crossAx val="502194032"/>
        <c:crosses val="autoZero"/>
        <c:auto val="1"/>
        <c:lblAlgn val="ctr"/>
        <c:lblOffset val="100"/>
        <c:noMultiLvlLbl val="0"/>
      </c:catAx>
      <c:valAx>
        <c:axId val="502194032"/>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A2B14"/>
                </a:solidFill>
                <a:latin typeface="Verdana" panose="020B0604030504040204" pitchFamily="34" charset="0"/>
                <a:ea typeface="Verdana" panose="020B0604030504040204" pitchFamily="34" charset="0"/>
                <a:cs typeface="+mn-cs"/>
              </a:defRPr>
            </a:pPr>
            <a:endParaRPr lang="nl-NL"/>
          </a:p>
        </c:txPr>
        <c:crossAx val="502190768"/>
        <c:crosses val="autoZero"/>
        <c:crossBetween val="between"/>
      </c:valAx>
      <c:spPr>
        <a:noFill/>
        <a:ln>
          <a:noFill/>
        </a:ln>
        <a:effectLst/>
      </c:spPr>
    </c:plotArea>
    <c:legend>
      <c:legendPos val="r"/>
      <c:layout>
        <c:manualLayout>
          <c:xMode val="edge"/>
          <c:yMode val="edge"/>
          <c:x val="0.74799521082671949"/>
          <c:y val="5.1114551417703907E-2"/>
          <c:w val="0.25200478917328051"/>
          <c:h val="0.901249792747689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accent2"/>
              </a:solidFill>
              <a:latin typeface="Verdana" panose="020B0604030504040204" pitchFamily="34" charset="0"/>
              <a:ea typeface="Verdana" panose="020B0604030504040204" pitchFamily="34" charset="0"/>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1367085500074"/>
          <c:y val="6.2916193546023957E-2"/>
          <c:w val="0.84626139129643907"/>
          <c:h val="0.65627083257023555"/>
        </c:manualLayout>
      </c:layout>
      <c:lineChart>
        <c:grouping val="standard"/>
        <c:varyColors val="0"/>
        <c:ser>
          <c:idx val="0"/>
          <c:order val="0"/>
          <c:tx>
            <c:strRef>
              <c:f>'Next steps'!$D$45</c:f>
              <c:strCache>
                <c:ptCount val="1"/>
                <c:pt idx="0">
                  <c:v>Scope 3</c:v>
                </c:pt>
              </c:strCache>
            </c:strRef>
          </c:tx>
          <c:spPr>
            <a:ln w="28575" cap="rnd">
              <a:solidFill>
                <a:schemeClr val="accent1"/>
              </a:solidFill>
              <a:round/>
            </a:ln>
            <a:effectLst/>
          </c:spPr>
          <c:marker>
            <c:symbol val="none"/>
          </c:marker>
          <c:cat>
            <c:numRef>
              <c:f>'Next steps'!$E$43:$M$43</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'Next steps'!$E$45:$M$45</c:f>
              <c:numCache>
                <c:formatCode>General</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2DC-44C8-A5DF-BB9057E09EDC}"/>
            </c:ext>
          </c:extLst>
        </c:ser>
        <c:ser>
          <c:idx val="1"/>
          <c:order val="1"/>
          <c:tx>
            <c:strRef>
              <c:f>'Next steps'!$D$46</c:f>
              <c:strCache>
                <c:ptCount val="1"/>
              </c:strCache>
            </c:strRef>
          </c:tx>
          <c:spPr>
            <a:ln w="28575" cap="rnd">
              <a:solidFill>
                <a:schemeClr val="accent2"/>
              </a:solidFill>
              <a:round/>
            </a:ln>
            <a:effectLst/>
          </c:spPr>
          <c:marker>
            <c:symbol val="none"/>
          </c:marker>
          <c:cat>
            <c:numRef>
              <c:f>'Next steps'!$E$43:$M$43</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'Next steps'!$E$46:$M$46</c:f>
              <c:numCache>
                <c:formatCode>General</c:formatCode>
                <c:ptCount val="9"/>
              </c:numCache>
            </c:numRef>
          </c:val>
          <c:smooth val="0"/>
          <c:extLst>
            <c:ext xmlns:c16="http://schemas.microsoft.com/office/drawing/2014/chart" uri="{C3380CC4-5D6E-409C-BE32-E72D297353CC}">
              <c16:uniqueId val="{00000001-92DC-44C8-A5DF-BB9057E09EDC}"/>
            </c:ext>
          </c:extLst>
        </c:ser>
        <c:dLbls>
          <c:showLegendKey val="0"/>
          <c:showVal val="0"/>
          <c:showCatName val="0"/>
          <c:showSerName val="0"/>
          <c:showPercent val="0"/>
          <c:showBubbleSize val="0"/>
        </c:dLbls>
        <c:smooth val="0"/>
        <c:axId val="327551792"/>
        <c:axId val="327543632"/>
      </c:lineChart>
      <c:catAx>
        <c:axId val="32755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nl-NL"/>
          </a:p>
        </c:txPr>
        <c:crossAx val="327543632"/>
        <c:crosses val="autoZero"/>
        <c:auto val="1"/>
        <c:lblAlgn val="ctr"/>
        <c:lblOffset val="100"/>
        <c:noMultiLvlLbl val="0"/>
      </c:catAx>
      <c:valAx>
        <c:axId val="32754363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b="1">
                    <a:latin typeface="Verdana" panose="020B0604030504040204" pitchFamily="34" charset="0"/>
                    <a:ea typeface="Verdana" panose="020B0604030504040204" pitchFamily="34" charset="0"/>
                  </a:rPr>
                  <a:t>Ton CO</a:t>
                </a:r>
                <a:r>
                  <a:rPr lang="en-US" b="1" baseline="-25000">
                    <a:latin typeface="Verdana" panose="020B0604030504040204" pitchFamily="34" charset="0"/>
                    <a:ea typeface="Verdana" panose="020B0604030504040204" pitchFamily="34" charset="0"/>
                  </a:rPr>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nl-NL"/>
          </a:p>
        </c:txPr>
        <c:crossAx val="327551792"/>
        <c:crosses val="autoZero"/>
        <c:crossBetween val="between"/>
        <c:majorUnit val="100000"/>
        <c:min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4.svg"/><Relationship Id="rId1" Type="http://schemas.openxmlformats.org/officeDocument/2006/relationships/image" Target="../media/image4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https://www.linkedin.com/in/hugosoons/" TargetMode="External"/><Relationship Id="rId3" Type="http://schemas.openxmlformats.org/officeDocument/2006/relationships/image" Target="../media/image8.png"/><Relationship Id="rId7" Type="http://schemas.openxmlformats.org/officeDocument/2006/relationships/image" Target="../media/image11.svg"/><Relationship Id="rId12" Type="http://schemas.openxmlformats.org/officeDocument/2006/relationships/image" Target="../media/image15.svg"/><Relationship Id="rId17" Type="http://schemas.openxmlformats.org/officeDocument/2006/relationships/image" Target="../media/image16.jpeg"/><Relationship Id="rId2" Type="http://schemas.openxmlformats.org/officeDocument/2006/relationships/image" Target="../media/image7.jpeg"/><Relationship Id="rId16" Type="http://schemas.openxmlformats.org/officeDocument/2006/relationships/hyperlink" Target="https://www.linkedin.com/in/marctlatour/" TargetMode="External"/><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4.png"/><Relationship Id="rId5" Type="http://schemas.openxmlformats.org/officeDocument/2006/relationships/image" Target="../media/image1.png"/><Relationship Id="rId15" Type="http://schemas.openxmlformats.org/officeDocument/2006/relationships/hyperlink" Target="https://www.linkedin.com/in/emile-van-gelder-85a21b107/" TargetMode="External"/><Relationship Id="rId10" Type="http://schemas.openxmlformats.org/officeDocument/2006/relationships/hyperlink" Target="https://www.linkedin.com/in/quinten-geleijnse-777a5881/" TargetMode="External"/><Relationship Id="rId4" Type="http://schemas.openxmlformats.org/officeDocument/2006/relationships/image" Target="../media/image9.png"/><Relationship Id="rId9" Type="http://schemas.openxmlformats.org/officeDocument/2006/relationships/image" Target="../media/image13.svg"/><Relationship Id="rId14" Type="http://schemas.openxmlformats.org/officeDocument/2006/relationships/hyperlink" Target="https://www.linkedin.com/in/zoeestourgi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8.svg"/><Relationship Id="rId2" Type="http://schemas.openxmlformats.org/officeDocument/2006/relationships/image" Target="../media/image17.png"/><Relationship Id="rId1" Type="http://schemas.openxmlformats.org/officeDocument/2006/relationships/image" Target="../media/image1.png"/><Relationship Id="rId5" Type="http://schemas.openxmlformats.org/officeDocument/2006/relationships/image" Target="../media/image20.sv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png"/><Relationship Id="rId2" Type="http://schemas.openxmlformats.org/officeDocument/2006/relationships/image" Target="../media/image11.svg"/><Relationship Id="rId1" Type="http://schemas.openxmlformats.org/officeDocument/2006/relationships/image" Target="../media/image10.png"/><Relationship Id="rId6" Type="http://schemas.openxmlformats.org/officeDocument/2006/relationships/image" Target="../media/image22.svg"/><Relationship Id="rId5" Type="http://schemas.openxmlformats.org/officeDocument/2006/relationships/image" Target="../media/image21.png"/><Relationship Id="rId4" Type="http://schemas.openxmlformats.org/officeDocument/2006/relationships/image" Target="../media/image13.sv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png"/><Relationship Id="rId2" Type="http://schemas.openxmlformats.org/officeDocument/2006/relationships/image" Target="../media/image11.svg"/><Relationship Id="rId1" Type="http://schemas.openxmlformats.org/officeDocument/2006/relationships/image" Target="../media/image10.png"/><Relationship Id="rId6" Type="http://schemas.openxmlformats.org/officeDocument/2006/relationships/image" Target="../media/image22.svg"/><Relationship Id="rId5" Type="http://schemas.openxmlformats.org/officeDocument/2006/relationships/image" Target="../media/image21.png"/><Relationship Id="rId4" Type="http://schemas.openxmlformats.org/officeDocument/2006/relationships/image" Target="../media/image13.sv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22.svg"/><Relationship Id="rId2" Type="http://schemas.openxmlformats.org/officeDocument/2006/relationships/image" Target="../media/image11.svg"/><Relationship Id="rId1" Type="http://schemas.openxmlformats.org/officeDocument/2006/relationships/image" Target="../media/image10.png"/><Relationship Id="rId6" Type="http://schemas.openxmlformats.org/officeDocument/2006/relationships/image" Target="../media/image21.png"/><Relationship Id="rId5" Type="http://schemas.openxmlformats.org/officeDocument/2006/relationships/image" Target="../media/image1.png"/><Relationship Id="rId4" Type="http://schemas.openxmlformats.org/officeDocument/2006/relationships/image" Target="../media/image13.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sv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8" Type="http://schemas.openxmlformats.org/officeDocument/2006/relationships/chart" Target="../charts/chart1.xml"/><Relationship Id="rId13" Type="http://schemas.openxmlformats.org/officeDocument/2006/relationships/chart" Target="../charts/chart4.xml"/><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chart" Target="../charts/chart3.xml"/><Relationship Id="rId17" Type="http://schemas.openxmlformats.org/officeDocument/2006/relationships/image" Target="../media/image11.svg"/><Relationship Id="rId2" Type="http://schemas.openxmlformats.org/officeDocument/2006/relationships/image" Target="../media/image24.svg"/><Relationship Id="rId16" Type="http://schemas.openxmlformats.org/officeDocument/2006/relationships/image" Target="../media/image10.png"/><Relationship Id="rId1" Type="http://schemas.openxmlformats.org/officeDocument/2006/relationships/image" Target="../media/image23.png"/><Relationship Id="rId6" Type="http://schemas.openxmlformats.org/officeDocument/2006/relationships/image" Target="../media/image28.svg"/><Relationship Id="rId11" Type="http://schemas.openxmlformats.org/officeDocument/2006/relationships/chart" Target="../charts/chart2.xml"/><Relationship Id="rId5" Type="http://schemas.openxmlformats.org/officeDocument/2006/relationships/image" Target="../media/image27.png"/><Relationship Id="rId15" Type="http://schemas.openxmlformats.org/officeDocument/2006/relationships/image" Target="../media/image1.png"/><Relationship Id="rId10" Type="http://schemas.openxmlformats.org/officeDocument/2006/relationships/image" Target="../media/image31.svg"/><Relationship Id="rId4" Type="http://schemas.openxmlformats.org/officeDocument/2006/relationships/image" Target="../media/image26.svg"/><Relationship Id="rId9" Type="http://schemas.openxmlformats.org/officeDocument/2006/relationships/image" Target="../media/image30.png"/><Relationship Id="rId14" Type="http://schemas.openxmlformats.org/officeDocument/2006/relationships/chart" Target="../charts/chart5.xml"/></Relationships>
</file>

<file path=xl/drawings/_rels/drawing9.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41.svg"/><Relationship Id="rId3" Type="http://schemas.openxmlformats.org/officeDocument/2006/relationships/image" Target="../media/image33.svg"/><Relationship Id="rId7" Type="http://schemas.openxmlformats.org/officeDocument/2006/relationships/image" Target="../media/image37.svg"/><Relationship Id="rId12" Type="http://schemas.openxmlformats.org/officeDocument/2006/relationships/image" Target="../media/image40.png"/><Relationship Id="rId2" Type="http://schemas.openxmlformats.org/officeDocument/2006/relationships/image" Target="../media/image32.png"/><Relationship Id="rId1" Type="http://schemas.openxmlformats.org/officeDocument/2006/relationships/image" Target="../media/image1.png"/><Relationship Id="rId6" Type="http://schemas.openxmlformats.org/officeDocument/2006/relationships/image" Target="../media/image36.png"/><Relationship Id="rId11" Type="http://schemas.openxmlformats.org/officeDocument/2006/relationships/image" Target="../media/image39.svg"/><Relationship Id="rId5" Type="http://schemas.openxmlformats.org/officeDocument/2006/relationships/image" Target="../media/image35.svg"/><Relationship Id="rId15" Type="http://schemas.openxmlformats.org/officeDocument/2006/relationships/chart" Target="../charts/chart6.xml"/><Relationship Id="rId10" Type="http://schemas.openxmlformats.org/officeDocument/2006/relationships/image" Target="../media/image38.png"/><Relationship Id="rId4" Type="http://schemas.openxmlformats.org/officeDocument/2006/relationships/image" Target="../media/image34.png"/><Relationship Id="rId9" Type="http://schemas.openxmlformats.org/officeDocument/2006/relationships/image" Target="../media/image3.svg"/><Relationship Id="rId14" Type="http://schemas.openxmlformats.org/officeDocument/2006/relationships/image" Target="../media/image42.png"/></Relationships>
</file>

<file path=xl/drawings/drawing1.xml><?xml version="1.0" encoding="utf-8"?>
<xdr:wsDr xmlns:xdr="http://schemas.openxmlformats.org/drawingml/2006/spreadsheetDrawing" xmlns:a="http://schemas.openxmlformats.org/drawingml/2006/main">
  <xdr:twoCellAnchor editAs="oneCell">
    <xdr:from>
      <xdr:col>16</xdr:col>
      <xdr:colOff>349908</xdr:colOff>
      <xdr:row>1</xdr:row>
      <xdr:rowOff>116663</xdr:rowOff>
    </xdr:from>
    <xdr:to>
      <xdr:col>18</xdr:col>
      <xdr:colOff>381425</xdr:colOff>
      <xdr:row>1</xdr:row>
      <xdr:rowOff>615950</xdr:rowOff>
    </xdr:to>
    <xdr:pic>
      <xdr:nvPicPr>
        <xdr:cNvPr id="5" name="Afbeelding 4">
          <a:extLst>
            <a:ext uri="{FF2B5EF4-FFF2-40B4-BE49-F238E27FC236}">
              <a16:creationId xmlns:a16="http://schemas.microsoft.com/office/drawing/2014/main" id="{FFED280D-8EB4-FEC4-AFE1-CCA7FFA73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0208" y="288113"/>
          <a:ext cx="1250717" cy="505637"/>
        </a:xfrm>
        <a:prstGeom prst="rect">
          <a:avLst/>
        </a:prstGeom>
      </xdr:spPr>
    </xdr:pic>
    <xdr:clientData/>
  </xdr:twoCellAnchor>
  <xdr:twoCellAnchor editAs="oneCell">
    <xdr:from>
      <xdr:col>2</xdr:col>
      <xdr:colOff>88900</xdr:colOff>
      <xdr:row>2</xdr:row>
      <xdr:rowOff>0</xdr:rowOff>
    </xdr:from>
    <xdr:to>
      <xdr:col>2</xdr:col>
      <xdr:colOff>448900</xdr:colOff>
      <xdr:row>2</xdr:row>
      <xdr:rowOff>360000</xdr:rowOff>
    </xdr:to>
    <xdr:pic>
      <xdr:nvPicPr>
        <xdr:cNvPr id="9" name="General_026" descr="General_026">
          <a:extLst>
            <a:ext uri="{FF2B5EF4-FFF2-40B4-BE49-F238E27FC236}">
              <a16:creationId xmlns:a16="http://schemas.microsoft.com/office/drawing/2014/main" id="{2B2BA9EC-3BDF-A7BA-DB48-95AD4F8DFC2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89000" y="914400"/>
          <a:ext cx="360000" cy="360000"/>
        </a:xfrm>
        <a:prstGeom prst="rect">
          <a:avLst/>
        </a:prstGeom>
      </xdr:spPr>
    </xdr:pic>
    <xdr:clientData/>
  </xdr:twoCellAnchor>
  <xdr:twoCellAnchor editAs="oneCell">
    <xdr:from>
      <xdr:col>2</xdr:col>
      <xdr:colOff>88900</xdr:colOff>
      <xdr:row>4</xdr:row>
      <xdr:rowOff>31750</xdr:rowOff>
    </xdr:from>
    <xdr:to>
      <xdr:col>2</xdr:col>
      <xdr:colOff>448900</xdr:colOff>
      <xdr:row>5</xdr:row>
      <xdr:rowOff>10750</xdr:rowOff>
    </xdr:to>
    <xdr:pic>
      <xdr:nvPicPr>
        <xdr:cNvPr id="18" name="General_038" descr="General_038">
          <a:extLst>
            <a:ext uri="{FF2B5EF4-FFF2-40B4-BE49-F238E27FC236}">
              <a16:creationId xmlns:a16="http://schemas.microsoft.com/office/drawing/2014/main" id="{7AEB7C21-07BD-21BC-68DA-31F531ACCE45}"/>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9000" y="1949450"/>
          <a:ext cx="360000" cy="36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24</xdr:col>
      <xdr:colOff>400050</xdr:colOff>
      <xdr:row>1</xdr:row>
      <xdr:rowOff>114300</xdr:rowOff>
    </xdr:from>
    <xdr:to>
      <xdr:col>26</xdr:col>
      <xdr:colOff>431566</xdr:colOff>
      <xdr:row>1</xdr:row>
      <xdr:rowOff>619937</xdr:rowOff>
    </xdr:to>
    <xdr:pic>
      <xdr:nvPicPr>
        <xdr:cNvPr id="4" name="Afbeelding 3">
          <a:extLst>
            <a:ext uri="{FF2B5EF4-FFF2-40B4-BE49-F238E27FC236}">
              <a16:creationId xmlns:a16="http://schemas.microsoft.com/office/drawing/2014/main" id="{CBD41030-CDC2-4B49-ABAF-8EDA4215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32900" y="298450"/>
          <a:ext cx="1250717" cy="5056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114300</xdr:colOff>
      <xdr:row>12</xdr:row>
      <xdr:rowOff>6350</xdr:rowOff>
    </xdr:from>
    <xdr:to>
      <xdr:col>2</xdr:col>
      <xdr:colOff>501650</xdr:colOff>
      <xdr:row>13</xdr:row>
      <xdr:rowOff>15875</xdr:rowOff>
    </xdr:to>
    <xdr:pic>
      <xdr:nvPicPr>
        <xdr:cNvPr id="2" name="Graphic 1" descr="Pyramid with levels outlin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4400" y="2143125"/>
          <a:ext cx="390525" cy="390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102304</xdr:colOff>
      <xdr:row>43</xdr:row>
      <xdr:rowOff>98776</xdr:rowOff>
    </xdr:from>
    <xdr:to>
      <xdr:col>23</xdr:col>
      <xdr:colOff>380254</xdr:colOff>
      <xdr:row>50</xdr:row>
      <xdr:rowOff>148126</xdr:rowOff>
    </xdr:to>
    <xdr:pic>
      <xdr:nvPicPr>
        <xdr:cNvPr id="22" name="Picture 13">
          <a:extLst>
            <a:ext uri="{FF2B5EF4-FFF2-40B4-BE49-F238E27FC236}">
              <a16:creationId xmlns:a16="http://schemas.microsoft.com/office/drawing/2014/main" id="{00000000-0008-0000-0200-000016000000}"/>
            </a:ext>
          </a:extLst>
        </xdr:cNvPr>
        <xdr:cNvPicPr preferRelativeResize="0">
          <a:picLocks/>
        </xdr:cNvPicPr>
      </xdr:nvPicPr>
      <xdr:blipFill>
        <a:blip xmlns:r="http://schemas.openxmlformats.org/officeDocument/2006/relationships" r:embed="rId1"/>
        <a:stretch>
          <a:fillRect/>
        </a:stretch>
      </xdr:blipFill>
      <xdr:spPr>
        <a:xfrm>
          <a:off x="12380029" y="11852626"/>
          <a:ext cx="1440000" cy="1440000"/>
        </a:xfrm>
        <a:prstGeom prst="rect">
          <a:avLst/>
        </a:prstGeom>
      </xdr:spPr>
    </xdr:pic>
    <xdr:clientData/>
  </xdr:twoCellAnchor>
  <xdr:twoCellAnchor editAs="oneCell">
    <xdr:from>
      <xdr:col>12</xdr:col>
      <xdr:colOff>18342</xdr:colOff>
      <xdr:row>43</xdr:row>
      <xdr:rowOff>98779</xdr:rowOff>
    </xdr:from>
    <xdr:to>
      <xdr:col>14</xdr:col>
      <xdr:colOff>296292</xdr:colOff>
      <xdr:row>50</xdr:row>
      <xdr:rowOff>148129</xdr:rowOff>
    </xdr:to>
    <xdr:pic>
      <xdr:nvPicPr>
        <xdr:cNvPr id="16" name="Picture 8" descr="Profielfoto van Zoé Estourgie">
          <a:extLst>
            <a:ext uri="{FF2B5EF4-FFF2-40B4-BE49-F238E27FC236}">
              <a16:creationId xmlns:a16="http://schemas.microsoft.com/office/drawing/2014/main" id="{00000000-0008-0000-0200-0000100000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50425" y="11782779"/>
          <a:ext cx="1442117" cy="1446350"/>
        </a:xfrm>
        <a:prstGeom prst="flowChartConnector">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225777</xdr:colOff>
      <xdr:row>43</xdr:row>
      <xdr:rowOff>88192</xdr:rowOff>
    </xdr:from>
    <xdr:to>
      <xdr:col>18</xdr:col>
      <xdr:colOff>503727</xdr:colOff>
      <xdr:row>50</xdr:row>
      <xdr:rowOff>137542</xdr:rowOff>
    </xdr:to>
    <xdr:pic>
      <xdr:nvPicPr>
        <xdr:cNvPr id="17" name="Picture 9">
          <a:extLst>
            <a:ext uri="{FF2B5EF4-FFF2-40B4-BE49-F238E27FC236}">
              <a16:creationId xmlns:a16="http://schemas.microsoft.com/office/drawing/2014/main" id="{00000000-0008-0000-0200-000011000000}"/>
            </a:ext>
          </a:extLst>
        </xdr:cNvPr>
        <xdr:cNvPicPr preferRelativeResize="0">
          <a:picLocks/>
        </xdr:cNvPicPr>
      </xdr:nvPicPr>
      <xdr:blipFill>
        <a:blip xmlns:r="http://schemas.openxmlformats.org/officeDocument/2006/relationships" r:embed="rId3"/>
        <a:stretch>
          <a:fillRect/>
        </a:stretch>
      </xdr:blipFill>
      <xdr:spPr>
        <a:xfrm>
          <a:off x="9613194" y="11772192"/>
          <a:ext cx="1442116" cy="1446350"/>
        </a:xfrm>
        <a:prstGeom prst="flowChartConnector">
          <a:avLst/>
        </a:prstGeom>
      </xdr:spPr>
    </xdr:pic>
    <xdr:clientData/>
  </xdr:twoCellAnchor>
  <xdr:twoCellAnchor editAs="oneCell">
    <xdr:from>
      <xdr:col>7</xdr:col>
      <xdr:colOff>187475</xdr:colOff>
      <xdr:row>43</xdr:row>
      <xdr:rowOff>75593</xdr:rowOff>
    </xdr:from>
    <xdr:to>
      <xdr:col>9</xdr:col>
      <xdr:colOff>465425</xdr:colOff>
      <xdr:row>50</xdr:row>
      <xdr:rowOff>124943</xdr:rowOff>
    </xdr:to>
    <xdr:pic>
      <xdr:nvPicPr>
        <xdr:cNvPr id="18" name="Picture 10">
          <a:extLst>
            <a:ext uri="{FF2B5EF4-FFF2-40B4-BE49-F238E27FC236}">
              <a16:creationId xmlns:a16="http://schemas.microsoft.com/office/drawing/2014/main" id="{00000000-0008-0000-0200-000012000000}"/>
            </a:ext>
          </a:extLst>
        </xdr:cNvPr>
        <xdr:cNvPicPr preferRelativeResize="0">
          <a:picLocks/>
        </xdr:cNvPicPr>
      </xdr:nvPicPr>
      <xdr:blipFill>
        <a:blip xmlns:r="http://schemas.openxmlformats.org/officeDocument/2006/relationships" r:embed="rId4"/>
        <a:stretch>
          <a:fillRect/>
        </a:stretch>
      </xdr:blipFill>
      <xdr:spPr>
        <a:xfrm>
          <a:off x="4124475" y="11759593"/>
          <a:ext cx="1442117" cy="1446350"/>
        </a:xfrm>
        <a:prstGeom prst="flowChartConnector">
          <a:avLst/>
        </a:prstGeom>
      </xdr:spPr>
    </xdr:pic>
    <xdr:clientData fLocksWithSheet="0" fPrintsWithSheet="0"/>
  </xdr:twoCellAnchor>
  <xdr:twoCellAnchor editAs="oneCell">
    <xdr:from>
      <xdr:col>24</xdr:col>
      <xdr:colOff>536222</xdr:colOff>
      <xdr:row>1</xdr:row>
      <xdr:rowOff>105834</xdr:rowOff>
    </xdr:from>
    <xdr:to>
      <xdr:col>26</xdr:col>
      <xdr:colOff>361716</xdr:colOff>
      <xdr:row>1</xdr:row>
      <xdr:rowOff>611471</xdr:rowOff>
    </xdr:to>
    <xdr:pic>
      <xdr:nvPicPr>
        <xdr:cNvPr id="2" name="Afbeelding 1">
          <a:extLst>
            <a:ext uri="{FF2B5EF4-FFF2-40B4-BE49-F238E27FC236}">
              <a16:creationId xmlns:a16="http://schemas.microsoft.com/office/drawing/2014/main" id="{E3C3BE60-293C-4626-865A-E7A177F0DE6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183555" y="289278"/>
          <a:ext cx="1250717" cy="505637"/>
        </a:xfrm>
        <a:prstGeom prst="rect">
          <a:avLst/>
        </a:prstGeom>
      </xdr:spPr>
    </xdr:pic>
    <xdr:clientData/>
  </xdr:twoCellAnchor>
  <xdr:twoCellAnchor editAs="oneCell">
    <xdr:from>
      <xdr:col>2</xdr:col>
      <xdr:colOff>218018</xdr:colOff>
      <xdr:row>2</xdr:row>
      <xdr:rowOff>22578</xdr:rowOff>
    </xdr:from>
    <xdr:to>
      <xdr:col>2</xdr:col>
      <xdr:colOff>578018</xdr:colOff>
      <xdr:row>3</xdr:row>
      <xdr:rowOff>1578</xdr:rowOff>
    </xdr:to>
    <xdr:pic>
      <xdr:nvPicPr>
        <xdr:cNvPr id="5" name="General_029" descr="General_029">
          <a:extLst>
            <a:ext uri="{FF2B5EF4-FFF2-40B4-BE49-F238E27FC236}">
              <a16:creationId xmlns:a16="http://schemas.microsoft.com/office/drawing/2014/main" id="{2051E2CF-0115-99C0-395C-3645E97C7767}"/>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015296" y="946856"/>
          <a:ext cx="360000" cy="360000"/>
        </a:xfrm>
        <a:prstGeom prst="rect">
          <a:avLst/>
        </a:prstGeom>
      </xdr:spPr>
    </xdr:pic>
    <xdr:clientData/>
  </xdr:twoCellAnchor>
  <xdr:twoCellAnchor editAs="oneCell">
    <xdr:from>
      <xdr:col>2</xdr:col>
      <xdr:colOff>190499</xdr:colOff>
      <xdr:row>12</xdr:row>
      <xdr:rowOff>14112</xdr:rowOff>
    </xdr:from>
    <xdr:to>
      <xdr:col>2</xdr:col>
      <xdr:colOff>550499</xdr:colOff>
      <xdr:row>12</xdr:row>
      <xdr:rowOff>374112</xdr:rowOff>
    </xdr:to>
    <xdr:pic>
      <xdr:nvPicPr>
        <xdr:cNvPr id="10" name="General_031" descr="General_031">
          <a:extLst>
            <a:ext uri="{FF2B5EF4-FFF2-40B4-BE49-F238E27FC236}">
              <a16:creationId xmlns:a16="http://schemas.microsoft.com/office/drawing/2014/main" id="{03515B3A-4848-B89C-9D65-B7435354D927}"/>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987777" y="3781779"/>
          <a:ext cx="360000" cy="360000"/>
        </a:xfrm>
        <a:prstGeom prst="rect">
          <a:avLst/>
        </a:prstGeom>
      </xdr:spPr>
    </xdr:pic>
    <xdr:clientData/>
  </xdr:twoCellAnchor>
  <xdr:twoCellAnchor editAs="oneCell">
    <xdr:from>
      <xdr:col>5</xdr:col>
      <xdr:colOff>585612</xdr:colOff>
      <xdr:row>51</xdr:row>
      <xdr:rowOff>141110</xdr:rowOff>
    </xdr:from>
    <xdr:to>
      <xdr:col>6</xdr:col>
      <xdr:colOff>230834</xdr:colOff>
      <xdr:row>53</xdr:row>
      <xdr:rowOff>30895</xdr:rowOff>
    </xdr:to>
    <xdr:pic>
      <xdr:nvPicPr>
        <xdr:cNvPr id="14" name="General_002" descr="General_002">
          <a:hlinkClick xmlns:r="http://schemas.openxmlformats.org/officeDocument/2006/relationships" r:id="rId10"/>
          <a:extLst>
            <a:ext uri="{FF2B5EF4-FFF2-40B4-BE49-F238E27FC236}">
              <a16:creationId xmlns:a16="http://schemas.microsoft.com/office/drawing/2014/main" id="{903B33E2-C0C3-B08A-23AE-D52E0193F0BD}"/>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3203223" y="13243277"/>
          <a:ext cx="252000" cy="252000"/>
        </a:xfrm>
        <a:prstGeom prst="rect">
          <a:avLst/>
        </a:prstGeom>
      </xdr:spPr>
    </xdr:pic>
    <xdr:clientData/>
  </xdr:twoCellAnchor>
  <xdr:twoCellAnchor editAs="oneCell">
    <xdr:from>
      <xdr:col>9</xdr:col>
      <xdr:colOff>413457</xdr:colOff>
      <xdr:row>51</xdr:row>
      <xdr:rowOff>138288</xdr:rowOff>
    </xdr:from>
    <xdr:to>
      <xdr:col>10</xdr:col>
      <xdr:colOff>58679</xdr:colOff>
      <xdr:row>53</xdr:row>
      <xdr:rowOff>28073</xdr:rowOff>
    </xdr:to>
    <xdr:pic>
      <xdr:nvPicPr>
        <xdr:cNvPr id="15" name="General_002" descr="General_002">
          <a:hlinkClick xmlns:r="http://schemas.openxmlformats.org/officeDocument/2006/relationships" r:id="rId13"/>
          <a:extLst>
            <a:ext uri="{FF2B5EF4-FFF2-40B4-BE49-F238E27FC236}">
              <a16:creationId xmlns:a16="http://schemas.microsoft.com/office/drawing/2014/main" id="{7E82EE3C-E477-4BBC-93E7-C89C714A0CCD}"/>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5740401" y="13240455"/>
          <a:ext cx="252000" cy="252000"/>
        </a:xfrm>
        <a:prstGeom prst="rect">
          <a:avLst/>
        </a:prstGeom>
      </xdr:spPr>
    </xdr:pic>
    <xdr:clientData/>
  </xdr:twoCellAnchor>
  <xdr:twoCellAnchor editAs="oneCell">
    <xdr:from>
      <xdr:col>14</xdr:col>
      <xdr:colOff>310444</xdr:colOff>
      <xdr:row>51</xdr:row>
      <xdr:rowOff>127000</xdr:rowOff>
    </xdr:from>
    <xdr:to>
      <xdr:col>14</xdr:col>
      <xdr:colOff>562444</xdr:colOff>
      <xdr:row>53</xdr:row>
      <xdr:rowOff>16785</xdr:rowOff>
    </xdr:to>
    <xdr:pic>
      <xdr:nvPicPr>
        <xdr:cNvPr id="19" name="General_002" descr="General_002">
          <a:hlinkClick xmlns:r="http://schemas.openxmlformats.org/officeDocument/2006/relationships" r:id="rId14"/>
          <a:extLst>
            <a:ext uri="{FF2B5EF4-FFF2-40B4-BE49-F238E27FC236}">
              <a16:creationId xmlns:a16="http://schemas.microsoft.com/office/drawing/2014/main" id="{D0942DC4-8D23-4AB4-94BB-6CE602740E9F}"/>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763000" y="13229167"/>
          <a:ext cx="252000" cy="252000"/>
        </a:xfrm>
        <a:prstGeom prst="rect">
          <a:avLst/>
        </a:prstGeom>
      </xdr:spPr>
    </xdr:pic>
    <xdr:clientData/>
  </xdr:twoCellAnchor>
  <xdr:twoCellAnchor editAs="oneCell">
    <xdr:from>
      <xdr:col>18</xdr:col>
      <xdr:colOff>430388</xdr:colOff>
      <xdr:row>51</xdr:row>
      <xdr:rowOff>127000</xdr:rowOff>
    </xdr:from>
    <xdr:to>
      <xdr:col>19</xdr:col>
      <xdr:colOff>75611</xdr:colOff>
      <xdr:row>53</xdr:row>
      <xdr:rowOff>16785</xdr:rowOff>
    </xdr:to>
    <xdr:pic>
      <xdr:nvPicPr>
        <xdr:cNvPr id="20" name="General_002" descr="General_002">
          <a:hlinkClick xmlns:r="http://schemas.openxmlformats.org/officeDocument/2006/relationships" r:id="rId15"/>
          <a:extLst>
            <a:ext uri="{FF2B5EF4-FFF2-40B4-BE49-F238E27FC236}">
              <a16:creationId xmlns:a16="http://schemas.microsoft.com/office/drawing/2014/main" id="{555A021B-EC20-46CA-95F6-9B00B5A4FA21}"/>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1437055" y="13229167"/>
          <a:ext cx="252000" cy="252000"/>
        </a:xfrm>
        <a:prstGeom prst="rect">
          <a:avLst/>
        </a:prstGeom>
      </xdr:spPr>
    </xdr:pic>
    <xdr:clientData/>
  </xdr:twoCellAnchor>
  <xdr:twoCellAnchor editAs="oneCell">
    <xdr:from>
      <xdr:col>23</xdr:col>
      <xdr:colOff>373943</xdr:colOff>
      <xdr:row>51</xdr:row>
      <xdr:rowOff>134055</xdr:rowOff>
    </xdr:from>
    <xdr:to>
      <xdr:col>24</xdr:col>
      <xdr:colOff>19166</xdr:colOff>
      <xdr:row>53</xdr:row>
      <xdr:rowOff>23840</xdr:rowOff>
    </xdr:to>
    <xdr:pic>
      <xdr:nvPicPr>
        <xdr:cNvPr id="21" name="General_002" descr="General_002">
          <a:hlinkClick xmlns:r="http://schemas.openxmlformats.org/officeDocument/2006/relationships" r:id="rId16"/>
          <a:extLst>
            <a:ext uri="{FF2B5EF4-FFF2-40B4-BE49-F238E27FC236}">
              <a16:creationId xmlns:a16="http://schemas.microsoft.com/office/drawing/2014/main" id="{124DF9AB-8C17-4A4F-841F-3966C0843AAF}"/>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4414499" y="13236222"/>
          <a:ext cx="252000" cy="252000"/>
        </a:xfrm>
        <a:prstGeom prst="rect">
          <a:avLst/>
        </a:prstGeom>
      </xdr:spPr>
    </xdr:pic>
    <xdr:clientData/>
  </xdr:twoCellAnchor>
  <xdr:twoCellAnchor editAs="oneCell">
    <xdr:from>
      <xdr:col>3</xdr:col>
      <xdr:colOff>116417</xdr:colOff>
      <xdr:row>43</xdr:row>
      <xdr:rowOff>62697</xdr:rowOff>
    </xdr:from>
    <xdr:to>
      <xdr:col>5</xdr:col>
      <xdr:colOff>376767</xdr:colOff>
      <xdr:row>50</xdr:row>
      <xdr:rowOff>79376</xdr:rowOff>
    </xdr:to>
    <xdr:pic>
      <xdr:nvPicPr>
        <xdr:cNvPr id="3" name="Picture 2">
          <a:extLst>
            <a:ext uri="{FF2B5EF4-FFF2-40B4-BE49-F238E27FC236}">
              <a16:creationId xmlns:a16="http://schemas.microsoft.com/office/drawing/2014/main" id="{8FD28B2B-AD05-E438-B137-53069C02269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460500" y="11746697"/>
          <a:ext cx="1424517" cy="1413679"/>
        </a:xfrm>
        <a:prstGeom prst="flowChartConnector">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1477013</xdr:colOff>
      <xdr:row>1</xdr:row>
      <xdr:rowOff>92341</xdr:rowOff>
    </xdr:from>
    <xdr:to>
      <xdr:col>20</xdr:col>
      <xdr:colOff>436811</xdr:colOff>
      <xdr:row>1</xdr:row>
      <xdr:rowOff>597978</xdr:rowOff>
    </xdr:to>
    <xdr:pic>
      <xdr:nvPicPr>
        <xdr:cNvPr id="5" name="Afbeelding 4">
          <a:extLst>
            <a:ext uri="{FF2B5EF4-FFF2-40B4-BE49-F238E27FC236}">
              <a16:creationId xmlns:a16="http://schemas.microsoft.com/office/drawing/2014/main" id="{0852C5D7-E26D-434E-999C-1BFCA61A0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59263" y="282841"/>
          <a:ext cx="1188648" cy="505637"/>
        </a:xfrm>
        <a:prstGeom prst="rect">
          <a:avLst/>
        </a:prstGeom>
      </xdr:spPr>
    </xdr:pic>
    <xdr:clientData/>
  </xdr:twoCellAnchor>
  <xdr:twoCellAnchor editAs="oneCell">
    <xdr:from>
      <xdr:col>2</xdr:col>
      <xdr:colOff>149411</xdr:colOff>
      <xdr:row>5</xdr:row>
      <xdr:rowOff>22411</xdr:rowOff>
    </xdr:from>
    <xdr:to>
      <xdr:col>2</xdr:col>
      <xdr:colOff>506236</xdr:colOff>
      <xdr:row>6</xdr:row>
      <xdr:rowOff>0</xdr:rowOff>
    </xdr:to>
    <xdr:pic>
      <xdr:nvPicPr>
        <xdr:cNvPr id="8" name="Industry_Services_084" descr="Industry_Services_084">
          <a:extLst>
            <a:ext uri="{FF2B5EF4-FFF2-40B4-BE49-F238E27FC236}">
              <a16:creationId xmlns:a16="http://schemas.microsoft.com/office/drawing/2014/main" id="{7D0FF267-F7B8-A130-3F6D-6AD449EF982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56235" y="1882587"/>
          <a:ext cx="360000" cy="360000"/>
        </a:xfrm>
        <a:prstGeom prst="rect">
          <a:avLst/>
        </a:prstGeom>
      </xdr:spPr>
    </xdr:pic>
    <xdr:clientData/>
  </xdr:twoCellAnchor>
  <xdr:twoCellAnchor editAs="oneCell">
    <xdr:from>
      <xdr:col>2</xdr:col>
      <xdr:colOff>201705</xdr:colOff>
      <xdr:row>2</xdr:row>
      <xdr:rowOff>44823</xdr:rowOff>
    </xdr:from>
    <xdr:to>
      <xdr:col>2</xdr:col>
      <xdr:colOff>564880</xdr:colOff>
      <xdr:row>3</xdr:row>
      <xdr:rowOff>26998</xdr:rowOff>
    </xdr:to>
    <xdr:pic>
      <xdr:nvPicPr>
        <xdr:cNvPr id="10" name="General_010" descr="General_010">
          <a:extLst>
            <a:ext uri="{FF2B5EF4-FFF2-40B4-BE49-F238E27FC236}">
              <a16:creationId xmlns:a16="http://schemas.microsoft.com/office/drawing/2014/main" id="{BB3164A1-C93B-6B1F-D33A-5DA11A12119C}"/>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08529" y="971176"/>
          <a:ext cx="360000"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12700</xdr:colOff>
      <xdr:row>1</xdr:row>
      <xdr:rowOff>742043</xdr:rowOff>
    </xdr:from>
    <xdr:to>
      <xdr:col>3</xdr:col>
      <xdr:colOff>7575</xdr:colOff>
      <xdr:row>2</xdr:row>
      <xdr:rowOff>349568</xdr:rowOff>
    </xdr:to>
    <xdr:pic>
      <xdr:nvPicPr>
        <xdr:cNvPr id="5" name="General_029" descr="General_029">
          <a:extLst>
            <a:ext uri="{FF2B5EF4-FFF2-40B4-BE49-F238E27FC236}">
              <a16:creationId xmlns:a16="http://schemas.microsoft.com/office/drawing/2014/main" id="{3DF196C2-27B1-49D3-BD8C-3ECC38A7F5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74700" y="932543"/>
          <a:ext cx="360000" cy="360000"/>
        </a:xfrm>
        <a:prstGeom prst="rect">
          <a:avLst/>
        </a:prstGeom>
      </xdr:spPr>
    </xdr:pic>
    <xdr:clientData/>
  </xdr:twoCellAnchor>
  <xdr:twoCellAnchor editAs="oneCell">
    <xdr:from>
      <xdr:col>1</xdr:col>
      <xdr:colOff>567871</xdr:colOff>
      <xdr:row>3</xdr:row>
      <xdr:rowOff>243114</xdr:rowOff>
    </xdr:from>
    <xdr:to>
      <xdr:col>2</xdr:col>
      <xdr:colOff>343671</xdr:colOff>
      <xdr:row>4</xdr:row>
      <xdr:rowOff>342764</xdr:rowOff>
    </xdr:to>
    <xdr:pic>
      <xdr:nvPicPr>
        <xdr:cNvPr id="7" name="General_031" descr="General_031">
          <a:extLst>
            <a:ext uri="{FF2B5EF4-FFF2-40B4-BE49-F238E27FC236}">
              <a16:creationId xmlns:a16="http://schemas.microsoft.com/office/drawing/2014/main" id="{B818C244-E5C3-40AD-9F89-FBE284079748}"/>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5671" y="1563914"/>
          <a:ext cx="360000" cy="366350"/>
        </a:xfrm>
        <a:prstGeom prst="rect">
          <a:avLst/>
        </a:prstGeom>
      </xdr:spPr>
    </xdr:pic>
    <xdr:clientData/>
  </xdr:twoCellAnchor>
  <xdr:twoCellAnchor editAs="oneCell">
    <xdr:from>
      <xdr:col>2</xdr:col>
      <xdr:colOff>14514</xdr:colOff>
      <xdr:row>16</xdr:row>
      <xdr:rowOff>254001</xdr:rowOff>
    </xdr:from>
    <xdr:to>
      <xdr:col>3</xdr:col>
      <xdr:colOff>9389</xdr:colOff>
      <xdr:row>17</xdr:row>
      <xdr:rowOff>350476</xdr:rowOff>
    </xdr:to>
    <xdr:pic>
      <xdr:nvPicPr>
        <xdr:cNvPr id="9" name="General_074" descr="General_074">
          <a:extLst>
            <a:ext uri="{FF2B5EF4-FFF2-40B4-BE49-F238E27FC236}">
              <a16:creationId xmlns:a16="http://schemas.microsoft.com/office/drawing/2014/main" id="{5EF11D83-EAD5-4C71-06CC-92381E5B5B8B}"/>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76514" y="5168901"/>
          <a:ext cx="360000" cy="360000"/>
        </a:xfrm>
        <a:prstGeom prst="rect">
          <a:avLst/>
        </a:prstGeom>
      </xdr:spPr>
    </xdr:pic>
    <xdr:clientData/>
  </xdr:twoCellAnchor>
  <xdr:twoCellAnchor editAs="oneCell">
    <xdr:from>
      <xdr:col>25</xdr:col>
      <xdr:colOff>498929</xdr:colOff>
      <xdr:row>1</xdr:row>
      <xdr:rowOff>108857</xdr:rowOff>
    </xdr:from>
    <xdr:to>
      <xdr:col>37</xdr:col>
      <xdr:colOff>430206</xdr:colOff>
      <xdr:row>1</xdr:row>
      <xdr:rowOff>617669</xdr:rowOff>
    </xdr:to>
    <xdr:pic>
      <xdr:nvPicPr>
        <xdr:cNvPr id="12" name="Afbeelding 11">
          <a:extLst>
            <a:ext uri="{FF2B5EF4-FFF2-40B4-BE49-F238E27FC236}">
              <a16:creationId xmlns:a16="http://schemas.microsoft.com/office/drawing/2014/main" id="{17878958-CBFE-4037-96B4-23AB01E160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308786" y="290286"/>
          <a:ext cx="1250717" cy="5056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27</xdr:col>
      <xdr:colOff>371929</xdr:colOff>
      <xdr:row>1</xdr:row>
      <xdr:rowOff>129722</xdr:rowOff>
    </xdr:from>
    <xdr:to>
      <xdr:col>29</xdr:col>
      <xdr:colOff>540056</xdr:colOff>
      <xdr:row>1</xdr:row>
      <xdr:rowOff>605972</xdr:rowOff>
    </xdr:to>
    <xdr:sp macro="" textlink="">
      <xdr:nvSpPr>
        <xdr:cNvPr id="4" name="Rectangle 3">
          <a:extLst>
            <a:ext uri="{FF2B5EF4-FFF2-40B4-BE49-F238E27FC236}">
              <a16:creationId xmlns:a16="http://schemas.microsoft.com/office/drawing/2014/main" id="{00000000-0008-0000-0600-000004000000}"/>
            </a:ext>
          </a:extLst>
        </xdr:cNvPr>
        <xdr:cNvSpPr/>
      </xdr:nvSpPr>
      <xdr:spPr>
        <a:xfrm>
          <a:off x="22647729" y="307522"/>
          <a:ext cx="850752" cy="476250"/>
        </a:xfrm>
        <a:prstGeom prst="rect">
          <a:avLst/>
        </a:prstGeom>
        <a:solidFill>
          <a:srgbClr val="00932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a:t>ERM LOGO</a:t>
          </a:r>
        </a:p>
      </xdr:txBody>
    </xdr:sp>
    <xdr:clientData/>
  </xdr:twoCellAnchor>
  <xdr:twoCellAnchor editAs="oneCell">
    <xdr:from>
      <xdr:col>2</xdr:col>
      <xdr:colOff>127000</xdr:colOff>
      <xdr:row>1</xdr:row>
      <xdr:rowOff>740833</xdr:rowOff>
    </xdr:from>
    <xdr:to>
      <xdr:col>2</xdr:col>
      <xdr:colOff>487000</xdr:colOff>
      <xdr:row>2</xdr:row>
      <xdr:rowOff>359999</xdr:rowOff>
    </xdr:to>
    <xdr:pic>
      <xdr:nvPicPr>
        <xdr:cNvPr id="2" name="General_029" descr="General_029">
          <a:extLst>
            <a:ext uri="{FF2B5EF4-FFF2-40B4-BE49-F238E27FC236}">
              <a16:creationId xmlns:a16="http://schemas.microsoft.com/office/drawing/2014/main" id="{78D626AF-516E-47DA-A763-0EF30A5351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4278" y="924277"/>
          <a:ext cx="360000" cy="360000"/>
        </a:xfrm>
        <a:prstGeom prst="rect">
          <a:avLst/>
        </a:prstGeom>
      </xdr:spPr>
    </xdr:pic>
    <xdr:clientData/>
  </xdr:twoCellAnchor>
  <xdr:twoCellAnchor editAs="oneCell">
    <xdr:from>
      <xdr:col>2</xdr:col>
      <xdr:colOff>148167</xdr:colOff>
      <xdr:row>4</xdr:row>
      <xdr:rowOff>28222</xdr:rowOff>
    </xdr:from>
    <xdr:to>
      <xdr:col>2</xdr:col>
      <xdr:colOff>501817</xdr:colOff>
      <xdr:row>4</xdr:row>
      <xdr:rowOff>388222</xdr:rowOff>
    </xdr:to>
    <xdr:pic>
      <xdr:nvPicPr>
        <xdr:cNvPr id="7" name="General_031" descr="General_031">
          <a:extLst>
            <a:ext uri="{FF2B5EF4-FFF2-40B4-BE49-F238E27FC236}">
              <a16:creationId xmlns:a16="http://schemas.microsoft.com/office/drawing/2014/main" id="{DD004D33-ABEA-4EC1-86D8-DA2353330A6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45445" y="1608666"/>
          <a:ext cx="360000" cy="360000"/>
        </a:xfrm>
        <a:prstGeom prst="rect">
          <a:avLst/>
        </a:prstGeom>
      </xdr:spPr>
    </xdr:pic>
    <xdr:clientData/>
  </xdr:twoCellAnchor>
  <xdr:twoCellAnchor editAs="oneCell">
    <xdr:from>
      <xdr:col>2</xdr:col>
      <xdr:colOff>93739</xdr:colOff>
      <xdr:row>14</xdr:row>
      <xdr:rowOff>29735</xdr:rowOff>
    </xdr:from>
    <xdr:to>
      <xdr:col>2</xdr:col>
      <xdr:colOff>447389</xdr:colOff>
      <xdr:row>14</xdr:row>
      <xdr:rowOff>387417</xdr:rowOff>
    </xdr:to>
    <xdr:pic>
      <xdr:nvPicPr>
        <xdr:cNvPr id="8" name="General_074" descr="General_074">
          <a:extLst>
            <a:ext uri="{FF2B5EF4-FFF2-40B4-BE49-F238E27FC236}">
              <a16:creationId xmlns:a16="http://schemas.microsoft.com/office/drawing/2014/main" id="{3A10FCE6-1F8D-4DF8-A215-D665D35256F6}"/>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5739" y="4261556"/>
          <a:ext cx="356825" cy="360857"/>
        </a:xfrm>
        <a:prstGeom prst="rect">
          <a:avLst/>
        </a:prstGeom>
      </xdr:spPr>
    </xdr:pic>
    <xdr:clientData/>
  </xdr:twoCellAnchor>
  <xdr:twoCellAnchor editAs="oneCell">
    <xdr:from>
      <xdr:col>21</xdr:col>
      <xdr:colOff>557389</xdr:colOff>
      <xdr:row>1</xdr:row>
      <xdr:rowOff>119944</xdr:rowOff>
    </xdr:from>
    <xdr:to>
      <xdr:col>31</xdr:col>
      <xdr:colOff>369477</xdr:colOff>
      <xdr:row>1</xdr:row>
      <xdr:rowOff>625581</xdr:rowOff>
    </xdr:to>
    <xdr:pic>
      <xdr:nvPicPr>
        <xdr:cNvPr id="10" name="Afbeelding 9">
          <a:extLst>
            <a:ext uri="{FF2B5EF4-FFF2-40B4-BE49-F238E27FC236}">
              <a16:creationId xmlns:a16="http://schemas.microsoft.com/office/drawing/2014/main" id="{E2F537AE-78A3-4B12-8173-427686A5005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801167" y="303388"/>
          <a:ext cx="1250717" cy="5056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164352</xdr:colOff>
      <xdr:row>2</xdr:row>
      <xdr:rowOff>0</xdr:rowOff>
    </xdr:from>
    <xdr:to>
      <xdr:col>2</xdr:col>
      <xdr:colOff>524352</xdr:colOff>
      <xdr:row>2</xdr:row>
      <xdr:rowOff>360000</xdr:rowOff>
    </xdr:to>
    <xdr:pic>
      <xdr:nvPicPr>
        <xdr:cNvPr id="4" name="General_029" descr="General_029">
          <a:extLst>
            <a:ext uri="{FF2B5EF4-FFF2-40B4-BE49-F238E27FC236}">
              <a16:creationId xmlns:a16="http://schemas.microsoft.com/office/drawing/2014/main" id="{257EE2D1-0D01-4458-999B-6CAB5C8DE31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71176" y="926353"/>
          <a:ext cx="360000" cy="360000"/>
        </a:xfrm>
        <a:prstGeom prst="rect">
          <a:avLst/>
        </a:prstGeom>
      </xdr:spPr>
    </xdr:pic>
    <xdr:clientData/>
  </xdr:twoCellAnchor>
  <xdr:twoCellAnchor editAs="oneCell">
    <xdr:from>
      <xdr:col>2</xdr:col>
      <xdr:colOff>149412</xdr:colOff>
      <xdr:row>4</xdr:row>
      <xdr:rowOff>7471</xdr:rowOff>
    </xdr:from>
    <xdr:to>
      <xdr:col>2</xdr:col>
      <xdr:colOff>503062</xdr:colOff>
      <xdr:row>4</xdr:row>
      <xdr:rowOff>373821</xdr:rowOff>
    </xdr:to>
    <xdr:pic>
      <xdr:nvPicPr>
        <xdr:cNvPr id="7" name="General_031" descr="General_031">
          <a:extLst>
            <a:ext uri="{FF2B5EF4-FFF2-40B4-BE49-F238E27FC236}">
              <a16:creationId xmlns:a16="http://schemas.microsoft.com/office/drawing/2014/main" id="{320FCDB2-F613-4CCE-9867-42A29503B27A}"/>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56236" y="1591236"/>
          <a:ext cx="360000" cy="360000"/>
        </a:xfrm>
        <a:prstGeom prst="rect">
          <a:avLst/>
        </a:prstGeom>
      </xdr:spPr>
    </xdr:pic>
    <xdr:clientData/>
  </xdr:twoCellAnchor>
  <xdr:twoCellAnchor editAs="oneCell">
    <xdr:from>
      <xdr:col>18</xdr:col>
      <xdr:colOff>1045883</xdr:colOff>
      <xdr:row>1</xdr:row>
      <xdr:rowOff>119529</xdr:rowOff>
    </xdr:from>
    <xdr:to>
      <xdr:col>26</xdr:col>
      <xdr:colOff>332956</xdr:colOff>
      <xdr:row>1</xdr:row>
      <xdr:rowOff>618816</xdr:rowOff>
    </xdr:to>
    <xdr:pic>
      <xdr:nvPicPr>
        <xdr:cNvPr id="8" name="Afbeelding 7">
          <a:extLst>
            <a:ext uri="{FF2B5EF4-FFF2-40B4-BE49-F238E27FC236}">
              <a16:creationId xmlns:a16="http://schemas.microsoft.com/office/drawing/2014/main" id="{9C298A24-B4C3-4CA9-B0CF-C402772C41E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243177" y="306294"/>
          <a:ext cx="1250717" cy="505637"/>
        </a:xfrm>
        <a:prstGeom prst="rect">
          <a:avLst/>
        </a:prstGeom>
      </xdr:spPr>
    </xdr:pic>
    <xdr:clientData/>
  </xdr:twoCellAnchor>
  <xdr:twoCellAnchor editAs="oneCell">
    <xdr:from>
      <xdr:col>2</xdr:col>
      <xdr:colOff>0</xdr:colOff>
      <xdr:row>16</xdr:row>
      <xdr:rowOff>0</xdr:rowOff>
    </xdr:from>
    <xdr:to>
      <xdr:col>2</xdr:col>
      <xdr:colOff>353650</xdr:colOff>
      <xdr:row>16</xdr:row>
      <xdr:rowOff>353827</xdr:rowOff>
    </xdr:to>
    <xdr:pic>
      <xdr:nvPicPr>
        <xdr:cNvPr id="2" name="General_074" descr="General_074">
          <a:extLst>
            <a:ext uri="{FF2B5EF4-FFF2-40B4-BE49-F238E27FC236}">
              <a16:creationId xmlns:a16="http://schemas.microsoft.com/office/drawing/2014/main" id="{1F27D3B2-40C0-405E-AC34-3C3551C2697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62000" y="5390029"/>
          <a:ext cx="353650" cy="3538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565763</xdr:colOff>
      <xdr:row>2</xdr:row>
      <xdr:rowOff>0</xdr:rowOff>
    </xdr:from>
    <xdr:to>
      <xdr:col>2</xdr:col>
      <xdr:colOff>277156</xdr:colOff>
      <xdr:row>2</xdr:row>
      <xdr:rowOff>455250</xdr:rowOff>
    </xdr:to>
    <xdr:pic>
      <xdr:nvPicPr>
        <xdr:cNvPr id="3" name="General_029" descr="General_029">
          <a:extLst>
            <a:ext uri="{FF2B5EF4-FFF2-40B4-BE49-F238E27FC236}">
              <a16:creationId xmlns:a16="http://schemas.microsoft.com/office/drawing/2014/main" id="{A4CBCC61-1DA7-4DC6-9FB2-06F7480C26D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6738" y="933450"/>
          <a:ext cx="352743" cy="360000"/>
        </a:xfrm>
        <a:prstGeom prst="rect">
          <a:avLst/>
        </a:prstGeom>
      </xdr:spPr>
    </xdr:pic>
    <xdr:clientData/>
  </xdr:twoCellAnchor>
  <xdr:twoCellAnchor editAs="oneCell">
    <xdr:from>
      <xdr:col>17</xdr:col>
      <xdr:colOff>4161692</xdr:colOff>
      <xdr:row>1</xdr:row>
      <xdr:rowOff>90388</xdr:rowOff>
    </xdr:from>
    <xdr:to>
      <xdr:col>18</xdr:col>
      <xdr:colOff>1268880</xdr:colOff>
      <xdr:row>1</xdr:row>
      <xdr:rowOff>748647</xdr:rowOff>
    </xdr:to>
    <xdr:pic>
      <xdr:nvPicPr>
        <xdr:cNvPr id="4" name="Afbeelding 10" descr="A green and white logo&#10;&#10;Description automatically generated">
          <a:extLst>
            <a:ext uri="{FF2B5EF4-FFF2-40B4-BE49-F238E27FC236}">
              <a16:creationId xmlns:a16="http://schemas.microsoft.com/office/drawing/2014/main" id="{4E2A25FA-B984-4176-9633-54DD1FBED8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867577" y="280888"/>
          <a:ext cx="1532649" cy="6582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762000</xdr:colOff>
      <xdr:row>22</xdr:row>
      <xdr:rowOff>91722</xdr:rowOff>
    </xdr:from>
    <xdr:to>
      <xdr:col>5</xdr:col>
      <xdr:colOff>1185334</xdr:colOff>
      <xdr:row>40</xdr:row>
      <xdr:rowOff>119944</xdr:rowOff>
    </xdr:to>
    <xdr:sp macro="" textlink="">
      <xdr:nvSpPr>
        <xdr:cNvPr id="18" name="Rectangle 16">
          <a:extLst>
            <a:ext uri="{FF2B5EF4-FFF2-40B4-BE49-F238E27FC236}">
              <a16:creationId xmlns:a16="http://schemas.microsoft.com/office/drawing/2014/main" id="{B435AE2F-9817-1B32-3ACF-B83716549867}"/>
            </a:ext>
          </a:extLst>
        </xdr:cNvPr>
        <xdr:cNvSpPr/>
      </xdr:nvSpPr>
      <xdr:spPr>
        <a:xfrm>
          <a:off x="952500" y="6858000"/>
          <a:ext cx="7514167" cy="5489222"/>
        </a:xfrm>
        <a:prstGeom prst="rect">
          <a:avLst/>
        </a:prstGeom>
        <a:solidFill>
          <a:srgbClr val="FFFFFF">
            <a:alpha val="69804"/>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387230</xdr:colOff>
      <xdr:row>17</xdr:row>
      <xdr:rowOff>12417</xdr:rowOff>
    </xdr:from>
    <xdr:to>
      <xdr:col>2</xdr:col>
      <xdr:colOff>467744</xdr:colOff>
      <xdr:row>20</xdr:row>
      <xdr:rowOff>21943</xdr:rowOff>
    </xdr:to>
    <xdr:pic>
      <xdr:nvPicPr>
        <xdr:cNvPr id="6" name="Graphic 5" descr="Badge 3 with solid fill">
          <a:extLst>
            <a:ext uri="{FF2B5EF4-FFF2-40B4-BE49-F238E27FC236}">
              <a16:creationId xmlns:a16="http://schemas.microsoft.com/office/drawing/2014/main" id="{F94ABF14-EEDB-5BF7-6F3C-07F38E97E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7730" y="6506735"/>
          <a:ext cx="894469" cy="944707"/>
        </a:xfrm>
        <a:prstGeom prst="rect">
          <a:avLst/>
        </a:prstGeom>
      </xdr:spPr>
    </xdr:pic>
    <xdr:clientData/>
  </xdr:twoCellAnchor>
  <xdr:twoCellAnchor editAs="oneCell">
    <xdr:from>
      <xdr:col>1</xdr:col>
      <xdr:colOff>387230</xdr:colOff>
      <xdr:row>12</xdr:row>
      <xdr:rowOff>8517</xdr:rowOff>
    </xdr:from>
    <xdr:to>
      <xdr:col>2</xdr:col>
      <xdr:colOff>467744</xdr:colOff>
      <xdr:row>15</xdr:row>
      <xdr:rowOff>18042</xdr:rowOff>
    </xdr:to>
    <xdr:pic>
      <xdr:nvPicPr>
        <xdr:cNvPr id="8" name="Graphic 7" descr="Badge with solid fill">
          <a:extLst>
            <a:ext uri="{FF2B5EF4-FFF2-40B4-BE49-F238E27FC236}">
              <a16:creationId xmlns:a16="http://schemas.microsoft.com/office/drawing/2014/main" id="{43FC5704-CBA7-0AB5-0847-DEE4A5808B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77730" y="4944199"/>
          <a:ext cx="894469" cy="944707"/>
        </a:xfrm>
        <a:prstGeom prst="rect">
          <a:avLst/>
        </a:prstGeom>
      </xdr:spPr>
    </xdr:pic>
    <xdr:clientData/>
  </xdr:twoCellAnchor>
  <xdr:twoCellAnchor editAs="oneCell">
    <xdr:from>
      <xdr:col>1</xdr:col>
      <xdr:colOff>387230</xdr:colOff>
      <xdr:row>7</xdr:row>
      <xdr:rowOff>10968</xdr:rowOff>
    </xdr:from>
    <xdr:to>
      <xdr:col>2</xdr:col>
      <xdr:colOff>467744</xdr:colOff>
      <xdr:row>10</xdr:row>
      <xdr:rowOff>10967</xdr:rowOff>
    </xdr:to>
    <xdr:pic>
      <xdr:nvPicPr>
        <xdr:cNvPr id="10" name="Graphic 9" descr="Badge 1 with solid fill">
          <a:extLst>
            <a:ext uri="{FF2B5EF4-FFF2-40B4-BE49-F238E27FC236}">
              <a16:creationId xmlns:a16="http://schemas.microsoft.com/office/drawing/2014/main" id="{9602FEC7-8E72-9553-8D23-62045A931A9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77730" y="3388013"/>
          <a:ext cx="894469" cy="935182"/>
        </a:xfrm>
        <a:prstGeom prst="rect">
          <a:avLst/>
        </a:prstGeom>
      </xdr:spPr>
    </xdr:pic>
    <xdr:clientData/>
  </xdr:twoCellAnchor>
  <xdr:twoCellAnchor>
    <xdr:from>
      <xdr:col>2</xdr:col>
      <xdr:colOff>501118</xdr:colOff>
      <xdr:row>7</xdr:row>
      <xdr:rowOff>172981</xdr:rowOff>
    </xdr:from>
    <xdr:to>
      <xdr:col>2</xdr:col>
      <xdr:colOff>2541633</xdr:colOff>
      <xdr:row>9</xdr:row>
      <xdr:rowOff>142819</xdr:rowOff>
    </xdr:to>
    <xdr:sp macro="" textlink="">
      <xdr:nvSpPr>
        <xdr:cNvPr id="12" name="Rectangle 11">
          <a:extLst>
            <a:ext uri="{FF2B5EF4-FFF2-40B4-BE49-F238E27FC236}">
              <a16:creationId xmlns:a16="http://schemas.microsoft.com/office/drawing/2014/main" id="{2AAC8AAA-93EF-E9C1-FDAE-91E919F5229F}"/>
            </a:ext>
          </a:extLst>
        </xdr:cNvPr>
        <xdr:cNvSpPr/>
      </xdr:nvSpPr>
      <xdr:spPr>
        <a:xfrm>
          <a:off x="1505573" y="3550026"/>
          <a:ext cx="2040515" cy="5932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100" b="1">
              <a:solidFill>
                <a:sysClr val="windowText" lastClr="000000"/>
              </a:solidFill>
              <a:latin typeface="Verdana" panose="020B0604030504040204" pitchFamily="34" charset="0"/>
              <a:ea typeface="Verdana" panose="020B0604030504040204" pitchFamily="34" charset="0"/>
            </a:rPr>
            <a:t>Select the scopes you want</a:t>
          </a:r>
          <a:r>
            <a:rPr lang="nl-NL" sz="1100" b="1" baseline="0">
              <a:solidFill>
                <a:sysClr val="windowText" lastClr="000000"/>
              </a:solidFill>
              <a:latin typeface="Verdana" panose="020B0604030504040204" pitchFamily="34" charset="0"/>
              <a:ea typeface="Verdana" panose="020B0604030504040204" pitchFamily="34" charset="0"/>
            </a:rPr>
            <a:t> to see</a:t>
          </a:r>
          <a:endParaRPr lang="nl-NL" sz="1100" b="1">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editAs="oneCell">
    <xdr:from>
      <xdr:col>5</xdr:col>
      <xdr:colOff>426529</xdr:colOff>
      <xdr:row>17</xdr:row>
      <xdr:rowOff>161423</xdr:rowOff>
    </xdr:from>
    <xdr:to>
      <xdr:col>5</xdr:col>
      <xdr:colOff>904158</xdr:colOff>
      <xdr:row>19</xdr:row>
      <xdr:rowOff>259395</xdr:rowOff>
    </xdr:to>
    <xdr:pic>
      <xdr:nvPicPr>
        <xdr:cNvPr id="14" name="Picture 171">
          <a:extLst>
            <a:ext uri="{FF2B5EF4-FFF2-40B4-BE49-F238E27FC236}">
              <a16:creationId xmlns:a16="http://schemas.microsoft.com/office/drawing/2014/main" id="{2BEBC270-99BF-4651-B9B5-42F21662F0AE}"/>
            </a:ext>
          </a:extLst>
        </xdr:cNvPr>
        <xdr:cNvPicPr>
          <a:picLocks noChangeAspect="1"/>
        </xdr:cNvPicPr>
      </xdr:nvPicPr>
      <xdr:blipFill>
        <a:blip xmlns:r="http://schemas.openxmlformats.org/officeDocument/2006/relationships" r:embed="rId7">
          <a:alphaModFix amt="80000"/>
        </a:blip>
        <a:stretch>
          <a:fillRect/>
        </a:stretch>
      </xdr:blipFill>
      <xdr:spPr>
        <a:xfrm>
          <a:off x="7733565" y="5781173"/>
          <a:ext cx="474454" cy="693511"/>
        </a:xfrm>
        <a:prstGeom prst="rect">
          <a:avLst/>
        </a:prstGeom>
      </xdr:spPr>
    </xdr:pic>
    <xdr:clientData/>
  </xdr:twoCellAnchor>
  <xdr:twoCellAnchor>
    <xdr:from>
      <xdr:col>2</xdr:col>
      <xdr:colOff>435679</xdr:colOff>
      <xdr:row>25</xdr:row>
      <xdr:rowOff>46742</xdr:rowOff>
    </xdr:from>
    <xdr:to>
      <xdr:col>5</xdr:col>
      <xdr:colOff>896055</xdr:colOff>
      <xdr:row>39</xdr:row>
      <xdr:rowOff>189617</xdr:rowOff>
    </xdr:to>
    <xdr:graphicFrame macro="">
      <xdr:nvGraphicFramePr>
        <xdr:cNvPr id="15" name="Chart 14">
          <a:extLst>
            <a:ext uri="{FF2B5EF4-FFF2-40B4-BE49-F238E27FC236}">
              <a16:creationId xmlns:a16="http://schemas.microsoft.com/office/drawing/2014/main" id="{2D60C9EF-615A-4563-93E5-B9E8FA06E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77611</xdr:colOff>
      <xdr:row>22</xdr:row>
      <xdr:rowOff>225778</xdr:rowOff>
    </xdr:from>
    <xdr:to>
      <xdr:col>3</xdr:col>
      <xdr:colOff>1326445</xdr:colOff>
      <xdr:row>24</xdr:row>
      <xdr:rowOff>105833</xdr:rowOff>
    </xdr:to>
    <xdr:sp macro="" textlink="">
      <xdr:nvSpPr>
        <xdr:cNvPr id="16" name="Rectangle: Rounded Corners 15">
          <a:extLst>
            <a:ext uri="{FF2B5EF4-FFF2-40B4-BE49-F238E27FC236}">
              <a16:creationId xmlns:a16="http://schemas.microsoft.com/office/drawing/2014/main" id="{EE180479-B862-7A43-937B-F8CB23E1DF1B}"/>
            </a:ext>
          </a:extLst>
        </xdr:cNvPr>
        <xdr:cNvSpPr/>
      </xdr:nvSpPr>
      <xdr:spPr>
        <a:xfrm>
          <a:off x="1072444" y="6992056"/>
          <a:ext cx="3838223" cy="486833"/>
        </a:xfrm>
        <a:prstGeom prst="roundRect">
          <a:avLst>
            <a:gd name="adj" fmla="val 50000"/>
          </a:avLst>
        </a:prstGeom>
        <a:solidFill>
          <a:srgbClr val="0A2B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chemeClr val="bg1"/>
              </a:solidFill>
              <a:latin typeface="Cambria" panose="02040503050406030204" pitchFamily="18" charset="0"/>
              <a:ea typeface="Cambria" panose="02040503050406030204" pitchFamily="18" charset="0"/>
            </a:rPr>
            <a:t>Scope distribution</a:t>
          </a:r>
        </a:p>
      </xdr:txBody>
    </xdr:sp>
    <xdr:clientData/>
  </xdr:twoCellAnchor>
  <xdr:twoCellAnchor editAs="oneCell">
    <xdr:from>
      <xdr:col>2</xdr:col>
      <xdr:colOff>296335</xdr:colOff>
      <xdr:row>22</xdr:row>
      <xdr:rowOff>239889</xdr:rowOff>
    </xdr:from>
    <xdr:to>
      <xdr:col>2</xdr:col>
      <xdr:colOff>751065</xdr:colOff>
      <xdr:row>24</xdr:row>
      <xdr:rowOff>87842</xdr:rowOff>
    </xdr:to>
    <xdr:pic>
      <xdr:nvPicPr>
        <xdr:cNvPr id="20" name="Graphic 19" descr="Binoculars outline">
          <a:extLst>
            <a:ext uri="{FF2B5EF4-FFF2-40B4-BE49-F238E27FC236}">
              <a16:creationId xmlns:a16="http://schemas.microsoft.com/office/drawing/2014/main" id="{3BE3E08F-ABD1-71F9-6D30-ED4E429AA9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291168" y="7006167"/>
          <a:ext cx="451555" cy="451555"/>
        </a:xfrm>
        <a:prstGeom prst="rect">
          <a:avLst/>
        </a:prstGeom>
      </xdr:spPr>
    </xdr:pic>
    <xdr:clientData/>
  </xdr:twoCellAnchor>
  <xdr:twoCellAnchor>
    <xdr:from>
      <xdr:col>5</xdr:col>
      <xdr:colOff>1341102</xdr:colOff>
      <xdr:row>22</xdr:row>
      <xdr:rowOff>106891</xdr:rowOff>
    </xdr:from>
    <xdr:to>
      <xdr:col>9</xdr:col>
      <xdr:colOff>1473746</xdr:colOff>
      <xdr:row>40</xdr:row>
      <xdr:rowOff>141463</xdr:rowOff>
    </xdr:to>
    <xdr:sp macro="" textlink="">
      <xdr:nvSpPr>
        <xdr:cNvPr id="21" name="Rectangle 16">
          <a:extLst>
            <a:ext uri="{FF2B5EF4-FFF2-40B4-BE49-F238E27FC236}">
              <a16:creationId xmlns:a16="http://schemas.microsoft.com/office/drawing/2014/main" id="{58620E15-823A-4AF9-BF59-E4F04ECA411A}"/>
            </a:ext>
          </a:extLst>
        </xdr:cNvPr>
        <xdr:cNvSpPr/>
      </xdr:nvSpPr>
      <xdr:spPr>
        <a:xfrm>
          <a:off x="8354966" y="7432482"/>
          <a:ext cx="8445371" cy="5645663"/>
        </a:xfrm>
        <a:prstGeom prst="rect">
          <a:avLst/>
        </a:prstGeom>
        <a:solidFill>
          <a:srgbClr val="FFFFFF">
            <a:alpha val="69804"/>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1563510</xdr:colOff>
      <xdr:row>22</xdr:row>
      <xdr:rowOff>240947</xdr:rowOff>
    </xdr:from>
    <xdr:to>
      <xdr:col>8</xdr:col>
      <xdr:colOff>761999</xdr:colOff>
      <xdr:row>24</xdr:row>
      <xdr:rowOff>121002</xdr:rowOff>
    </xdr:to>
    <xdr:sp macro="" textlink="">
      <xdr:nvSpPr>
        <xdr:cNvPr id="22" name="Rectangle: Rounded Corners 21">
          <a:extLst>
            <a:ext uri="{FF2B5EF4-FFF2-40B4-BE49-F238E27FC236}">
              <a16:creationId xmlns:a16="http://schemas.microsoft.com/office/drawing/2014/main" id="{C97E2BC9-B029-4696-8A48-4AE3AC6B6BBF}"/>
            </a:ext>
          </a:extLst>
        </xdr:cNvPr>
        <xdr:cNvSpPr/>
      </xdr:nvSpPr>
      <xdr:spPr>
        <a:xfrm>
          <a:off x="8858539" y="6986888"/>
          <a:ext cx="4745401" cy="485173"/>
        </a:xfrm>
        <a:prstGeom prst="roundRect">
          <a:avLst>
            <a:gd name="adj" fmla="val 50000"/>
          </a:avLst>
        </a:prstGeom>
        <a:solidFill>
          <a:srgbClr val="0A2C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chemeClr val="bg1"/>
              </a:solidFill>
              <a:latin typeface="Cambria" panose="02040503050406030204" pitchFamily="18" charset="0"/>
              <a:ea typeface="Cambria" panose="02040503050406030204" pitchFamily="18" charset="0"/>
            </a:rPr>
            <a:t>Scope</a:t>
          </a:r>
          <a:r>
            <a:rPr lang="nl-NL" sz="1600" baseline="0">
              <a:solidFill>
                <a:schemeClr val="bg1"/>
              </a:solidFill>
              <a:latin typeface="Cambria" panose="02040503050406030204" pitchFamily="18" charset="0"/>
              <a:ea typeface="Cambria" panose="02040503050406030204" pitchFamily="18" charset="0"/>
            </a:rPr>
            <a:t> 1 &amp; 2 e</a:t>
          </a:r>
          <a:r>
            <a:rPr lang="nl-NL" sz="1600">
              <a:solidFill>
                <a:schemeClr val="bg1"/>
              </a:solidFill>
              <a:latin typeface="Cambria" panose="02040503050406030204" pitchFamily="18" charset="0"/>
              <a:ea typeface="Cambria" panose="02040503050406030204" pitchFamily="18" charset="0"/>
            </a:rPr>
            <a:t>missions</a:t>
          </a:r>
          <a:r>
            <a:rPr lang="nl-NL" sz="1600" baseline="0">
              <a:solidFill>
                <a:schemeClr val="bg1"/>
              </a:solidFill>
              <a:latin typeface="Cambria" panose="02040503050406030204" pitchFamily="18" charset="0"/>
              <a:ea typeface="Cambria" panose="02040503050406030204" pitchFamily="18" charset="0"/>
            </a:rPr>
            <a:t> per location</a:t>
          </a:r>
          <a:endParaRPr lang="nl-NL" sz="1600">
            <a:solidFill>
              <a:schemeClr val="bg1"/>
            </a:solidFill>
            <a:latin typeface="Cambria" panose="02040503050406030204" pitchFamily="18" charset="0"/>
            <a:ea typeface="Cambria" panose="02040503050406030204" pitchFamily="18" charset="0"/>
          </a:endParaRPr>
        </a:p>
      </xdr:txBody>
    </xdr:sp>
    <xdr:clientData/>
  </xdr:twoCellAnchor>
  <xdr:twoCellAnchor editAs="oneCell">
    <xdr:from>
      <xdr:col>5</xdr:col>
      <xdr:colOff>1782235</xdr:colOff>
      <xdr:row>22</xdr:row>
      <xdr:rowOff>258233</xdr:rowOff>
    </xdr:from>
    <xdr:to>
      <xdr:col>6</xdr:col>
      <xdr:colOff>388409</xdr:colOff>
      <xdr:row>24</xdr:row>
      <xdr:rowOff>106186</xdr:rowOff>
    </xdr:to>
    <xdr:pic>
      <xdr:nvPicPr>
        <xdr:cNvPr id="23" name="Graphic 22" descr="Binoculars outline">
          <a:extLst>
            <a:ext uri="{FF2B5EF4-FFF2-40B4-BE49-F238E27FC236}">
              <a16:creationId xmlns:a16="http://schemas.microsoft.com/office/drawing/2014/main" id="{2342FD00-7465-440D-969B-155889FC672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063568" y="7024511"/>
          <a:ext cx="451555" cy="451555"/>
        </a:xfrm>
        <a:prstGeom prst="rect">
          <a:avLst/>
        </a:prstGeom>
      </xdr:spPr>
    </xdr:pic>
    <xdr:clientData/>
  </xdr:twoCellAnchor>
  <xdr:twoCellAnchor>
    <xdr:from>
      <xdr:col>1</xdr:col>
      <xdr:colOff>744683</xdr:colOff>
      <xdr:row>40</xdr:row>
      <xdr:rowOff>259773</xdr:rowOff>
    </xdr:from>
    <xdr:to>
      <xdr:col>9</xdr:col>
      <xdr:colOff>1457903</xdr:colOff>
      <xdr:row>58</xdr:row>
      <xdr:rowOff>144992</xdr:rowOff>
    </xdr:to>
    <xdr:sp macro="" textlink="">
      <xdr:nvSpPr>
        <xdr:cNvPr id="24" name="Rectangle 16">
          <a:extLst>
            <a:ext uri="{FF2B5EF4-FFF2-40B4-BE49-F238E27FC236}">
              <a16:creationId xmlns:a16="http://schemas.microsoft.com/office/drawing/2014/main" id="{B2AC6123-33FC-4135-998B-7816BAC95568}"/>
            </a:ext>
          </a:extLst>
        </xdr:cNvPr>
        <xdr:cNvSpPr/>
      </xdr:nvSpPr>
      <xdr:spPr>
        <a:xfrm>
          <a:off x="935183" y="13196455"/>
          <a:ext cx="15849311" cy="4110855"/>
        </a:xfrm>
        <a:prstGeom prst="rect">
          <a:avLst/>
        </a:prstGeom>
        <a:solidFill>
          <a:srgbClr val="FFFFFF">
            <a:alpha val="69804"/>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114299</xdr:colOff>
      <xdr:row>41</xdr:row>
      <xdr:rowOff>64911</xdr:rowOff>
    </xdr:from>
    <xdr:to>
      <xdr:col>3</xdr:col>
      <xdr:colOff>1363133</xdr:colOff>
      <xdr:row>42</xdr:row>
      <xdr:rowOff>248355</xdr:rowOff>
    </xdr:to>
    <xdr:sp macro="" textlink="">
      <xdr:nvSpPr>
        <xdr:cNvPr id="25" name="Rectangle: Rounded Corners 24">
          <a:extLst>
            <a:ext uri="{FF2B5EF4-FFF2-40B4-BE49-F238E27FC236}">
              <a16:creationId xmlns:a16="http://schemas.microsoft.com/office/drawing/2014/main" id="{C3129EFE-6091-449A-8CA6-37324CA54D13}"/>
            </a:ext>
          </a:extLst>
        </xdr:cNvPr>
        <xdr:cNvSpPr/>
      </xdr:nvSpPr>
      <xdr:spPr>
        <a:xfrm>
          <a:off x="1109132" y="12595578"/>
          <a:ext cx="3838223" cy="486833"/>
        </a:xfrm>
        <a:prstGeom prst="roundRect">
          <a:avLst>
            <a:gd name="adj" fmla="val 50000"/>
          </a:avLst>
        </a:prstGeom>
        <a:solidFill>
          <a:srgbClr val="0A2C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chemeClr val="bg1"/>
              </a:solidFill>
              <a:latin typeface="Cambria" panose="02040503050406030204" pitchFamily="18" charset="0"/>
              <a:ea typeface="Cambria" panose="02040503050406030204" pitchFamily="18" charset="0"/>
            </a:rPr>
            <a:t>Annual progress</a:t>
          </a:r>
        </a:p>
      </xdr:txBody>
    </xdr:sp>
    <xdr:clientData/>
  </xdr:twoCellAnchor>
  <xdr:twoCellAnchor editAs="oneCell">
    <xdr:from>
      <xdr:col>2</xdr:col>
      <xdr:colOff>333023</xdr:colOff>
      <xdr:row>41</xdr:row>
      <xdr:rowOff>79022</xdr:rowOff>
    </xdr:from>
    <xdr:to>
      <xdr:col>2</xdr:col>
      <xdr:colOff>787753</xdr:colOff>
      <xdr:row>42</xdr:row>
      <xdr:rowOff>227188</xdr:rowOff>
    </xdr:to>
    <xdr:pic>
      <xdr:nvPicPr>
        <xdr:cNvPr id="26" name="Graphic 25" descr="Binoculars outline">
          <a:extLst>
            <a:ext uri="{FF2B5EF4-FFF2-40B4-BE49-F238E27FC236}">
              <a16:creationId xmlns:a16="http://schemas.microsoft.com/office/drawing/2014/main" id="{59FF409A-F0A9-4EF5-B209-06C8D907B79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327856" y="12609689"/>
          <a:ext cx="451555" cy="451555"/>
        </a:xfrm>
        <a:prstGeom prst="rect">
          <a:avLst/>
        </a:prstGeom>
      </xdr:spPr>
    </xdr:pic>
    <xdr:clientData/>
  </xdr:twoCellAnchor>
  <xdr:twoCellAnchor>
    <xdr:from>
      <xdr:col>9</xdr:col>
      <xdr:colOff>1615369</xdr:colOff>
      <xdr:row>22</xdr:row>
      <xdr:rowOff>114299</xdr:rowOff>
    </xdr:from>
    <xdr:to>
      <xdr:col>13</xdr:col>
      <xdr:colOff>1735314</xdr:colOff>
      <xdr:row>58</xdr:row>
      <xdr:rowOff>148168</xdr:rowOff>
    </xdr:to>
    <xdr:sp macro="" textlink="">
      <xdr:nvSpPr>
        <xdr:cNvPr id="27" name="Rectangle 16">
          <a:extLst>
            <a:ext uri="{FF2B5EF4-FFF2-40B4-BE49-F238E27FC236}">
              <a16:creationId xmlns:a16="http://schemas.microsoft.com/office/drawing/2014/main" id="{FCF6A4E2-8A2F-4E33-8237-AD72436D831B}"/>
            </a:ext>
          </a:extLst>
        </xdr:cNvPr>
        <xdr:cNvSpPr/>
      </xdr:nvSpPr>
      <xdr:spPr>
        <a:xfrm>
          <a:off x="16267994" y="6861174"/>
          <a:ext cx="7485945" cy="9781119"/>
        </a:xfrm>
        <a:prstGeom prst="rect">
          <a:avLst/>
        </a:prstGeom>
        <a:solidFill>
          <a:srgbClr val="FFFFFF">
            <a:alpha val="69804"/>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9</xdr:col>
      <xdr:colOff>1814688</xdr:colOff>
      <xdr:row>22</xdr:row>
      <xdr:rowOff>248355</xdr:rowOff>
    </xdr:from>
    <xdr:to>
      <xdr:col>12</xdr:col>
      <xdr:colOff>107245</xdr:colOff>
      <xdr:row>24</xdr:row>
      <xdr:rowOff>128410</xdr:rowOff>
    </xdr:to>
    <xdr:sp macro="" textlink="">
      <xdr:nvSpPr>
        <xdr:cNvPr id="28" name="Rectangle: Rounded Corners 27">
          <a:extLst>
            <a:ext uri="{FF2B5EF4-FFF2-40B4-BE49-F238E27FC236}">
              <a16:creationId xmlns:a16="http://schemas.microsoft.com/office/drawing/2014/main" id="{629FEEF0-966A-4DF8-9F19-EE9417DB222C}"/>
            </a:ext>
          </a:extLst>
        </xdr:cNvPr>
        <xdr:cNvSpPr/>
      </xdr:nvSpPr>
      <xdr:spPr>
        <a:xfrm>
          <a:off x="16490244" y="7014633"/>
          <a:ext cx="3838223" cy="486833"/>
        </a:xfrm>
        <a:prstGeom prst="roundRect">
          <a:avLst>
            <a:gd name="adj" fmla="val 50000"/>
          </a:avLst>
        </a:prstGeom>
        <a:solidFill>
          <a:srgbClr val="0A2C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chemeClr val="bg1"/>
              </a:solidFill>
              <a:latin typeface="Cambria" panose="02040503050406030204" pitchFamily="18" charset="0"/>
              <a:ea typeface="Cambria" panose="02040503050406030204" pitchFamily="18" charset="0"/>
            </a:rPr>
            <a:t>Scope 3 distribution</a:t>
          </a:r>
        </a:p>
      </xdr:txBody>
    </xdr:sp>
    <xdr:clientData/>
  </xdr:twoCellAnchor>
  <xdr:twoCellAnchor editAs="oneCell">
    <xdr:from>
      <xdr:col>10</xdr:col>
      <xdr:colOff>184857</xdr:colOff>
      <xdr:row>22</xdr:row>
      <xdr:rowOff>262466</xdr:rowOff>
    </xdr:from>
    <xdr:to>
      <xdr:col>10</xdr:col>
      <xdr:colOff>639587</xdr:colOff>
      <xdr:row>24</xdr:row>
      <xdr:rowOff>104069</xdr:rowOff>
    </xdr:to>
    <xdr:pic>
      <xdr:nvPicPr>
        <xdr:cNvPr id="29" name="Graphic 28" descr="Binoculars outline">
          <a:extLst>
            <a:ext uri="{FF2B5EF4-FFF2-40B4-BE49-F238E27FC236}">
              <a16:creationId xmlns:a16="http://schemas.microsoft.com/office/drawing/2014/main" id="{5C4AE46D-3630-40A9-AF56-DBE20CF1D28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6708968" y="7028744"/>
          <a:ext cx="451555" cy="451555"/>
        </a:xfrm>
        <a:prstGeom prst="rect">
          <a:avLst/>
        </a:prstGeom>
      </xdr:spPr>
    </xdr:pic>
    <xdr:clientData/>
  </xdr:twoCellAnchor>
  <xdr:twoCellAnchor>
    <xdr:from>
      <xdr:col>5</xdr:col>
      <xdr:colOff>1538112</xdr:colOff>
      <xdr:row>25</xdr:row>
      <xdr:rowOff>28222</xdr:rowOff>
    </xdr:from>
    <xdr:to>
      <xdr:col>9</xdr:col>
      <xdr:colOff>1368777</xdr:colOff>
      <xdr:row>40</xdr:row>
      <xdr:rowOff>21166</xdr:rowOff>
    </xdr:to>
    <xdr:graphicFrame macro="">
      <xdr:nvGraphicFramePr>
        <xdr:cNvPr id="2" name="Chart 29">
          <a:extLst>
            <a:ext uri="{FF2B5EF4-FFF2-40B4-BE49-F238E27FC236}">
              <a16:creationId xmlns:a16="http://schemas.microsoft.com/office/drawing/2014/main" id="{90A20550-7A36-454B-A356-FD36B8554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416278</xdr:colOff>
      <xdr:row>43</xdr:row>
      <xdr:rowOff>239890</xdr:rowOff>
    </xdr:from>
    <xdr:to>
      <xdr:col>9</xdr:col>
      <xdr:colOff>1347610</xdr:colOff>
      <xdr:row>55</xdr:row>
      <xdr:rowOff>162984</xdr:rowOff>
    </xdr:to>
    <xdr:graphicFrame macro="">
      <xdr:nvGraphicFramePr>
        <xdr:cNvPr id="31" name="Chart 30">
          <a:extLst>
            <a:ext uri="{FF2B5EF4-FFF2-40B4-BE49-F238E27FC236}">
              <a16:creationId xmlns:a16="http://schemas.microsoft.com/office/drawing/2014/main" id="{2AC81DA7-73AE-4A92-AD45-291433941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1834443</xdr:colOff>
      <xdr:row>25</xdr:row>
      <xdr:rowOff>28222</xdr:rowOff>
    </xdr:from>
    <xdr:to>
      <xdr:col>13</xdr:col>
      <xdr:colOff>1573388</xdr:colOff>
      <xdr:row>36</xdr:row>
      <xdr:rowOff>253999</xdr:rowOff>
    </xdr:to>
    <xdr:graphicFrame macro="">
      <xdr:nvGraphicFramePr>
        <xdr:cNvPr id="32" name="Chart 31">
          <a:extLst>
            <a:ext uri="{FF2B5EF4-FFF2-40B4-BE49-F238E27FC236}">
              <a16:creationId xmlns:a16="http://schemas.microsoft.com/office/drawing/2014/main" id="{84E48B15-CABC-4DF8-B037-86FDF1498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77612</xdr:colOff>
      <xdr:row>40</xdr:row>
      <xdr:rowOff>42333</xdr:rowOff>
    </xdr:from>
    <xdr:to>
      <xdr:col>13</xdr:col>
      <xdr:colOff>1573389</xdr:colOff>
      <xdr:row>57</xdr:row>
      <xdr:rowOff>85372</xdr:rowOff>
    </xdr:to>
    <xdr:graphicFrame macro="">
      <xdr:nvGraphicFramePr>
        <xdr:cNvPr id="33" name="Chart 32">
          <a:extLst>
            <a:ext uri="{FF2B5EF4-FFF2-40B4-BE49-F238E27FC236}">
              <a16:creationId xmlns:a16="http://schemas.microsoft.com/office/drawing/2014/main" id="{18A3344A-4073-4BDB-9705-72D85CEF6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1833032</xdr:colOff>
      <xdr:row>37</xdr:row>
      <xdr:rowOff>273756</xdr:rowOff>
    </xdr:from>
    <xdr:to>
      <xdr:col>12</xdr:col>
      <xdr:colOff>125589</xdr:colOff>
      <xdr:row>39</xdr:row>
      <xdr:rowOff>153811</xdr:rowOff>
    </xdr:to>
    <xdr:sp macro="" textlink="">
      <xdr:nvSpPr>
        <xdr:cNvPr id="34" name="Rectangle: Rounded Corners 33">
          <a:extLst>
            <a:ext uri="{FF2B5EF4-FFF2-40B4-BE49-F238E27FC236}">
              <a16:creationId xmlns:a16="http://schemas.microsoft.com/office/drawing/2014/main" id="{E4C4151C-9D4F-4BA6-94CB-57855B27CE2B}"/>
            </a:ext>
          </a:extLst>
        </xdr:cNvPr>
        <xdr:cNvSpPr/>
      </xdr:nvSpPr>
      <xdr:spPr>
        <a:xfrm>
          <a:off x="16508588" y="11590867"/>
          <a:ext cx="3838223" cy="486833"/>
        </a:xfrm>
        <a:prstGeom prst="roundRect">
          <a:avLst>
            <a:gd name="adj" fmla="val 50000"/>
          </a:avLst>
        </a:prstGeom>
        <a:solidFill>
          <a:srgbClr val="0A2C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chemeClr val="bg1"/>
              </a:solidFill>
              <a:latin typeface="Cambria" panose="02040503050406030204" pitchFamily="18" charset="0"/>
              <a:ea typeface="Cambria" panose="02040503050406030204" pitchFamily="18" charset="0"/>
            </a:rPr>
            <a:t>Purchased goods &amp; services</a:t>
          </a:r>
        </a:p>
      </xdr:txBody>
    </xdr:sp>
    <xdr:clientData/>
  </xdr:twoCellAnchor>
  <xdr:twoCellAnchor editAs="oneCell">
    <xdr:from>
      <xdr:col>10</xdr:col>
      <xdr:colOff>203201</xdr:colOff>
      <xdr:row>37</xdr:row>
      <xdr:rowOff>287867</xdr:rowOff>
    </xdr:from>
    <xdr:to>
      <xdr:col>10</xdr:col>
      <xdr:colOff>657931</xdr:colOff>
      <xdr:row>39</xdr:row>
      <xdr:rowOff>132643</xdr:rowOff>
    </xdr:to>
    <xdr:pic>
      <xdr:nvPicPr>
        <xdr:cNvPr id="35" name="Graphic 34" descr="Binoculars outline">
          <a:extLst>
            <a:ext uri="{FF2B5EF4-FFF2-40B4-BE49-F238E27FC236}">
              <a16:creationId xmlns:a16="http://schemas.microsoft.com/office/drawing/2014/main" id="{B6BA5567-A372-40C9-8C34-7C569C668CF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6727312" y="11604978"/>
          <a:ext cx="451555" cy="451555"/>
        </a:xfrm>
        <a:prstGeom prst="rect">
          <a:avLst/>
        </a:prstGeom>
      </xdr:spPr>
    </xdr:pic>
    <xdr:clientData/>
  </xdr:twoCellAnchor>
  <xdr:twoCellAnchor>
    <xdr:from>
      <xdr:col>2</xdr:col>
      <xdr:colOff>504292</xdr:colOff>
      <xdr:row>17</xdr:row>
      <xdr:rowOff>183955</xdr:rowOff>
    </xdr:from>
    <xdr:to>
      <xdr:col>5</xdr:col>
      <xdr:colOff>122465</xdr:colOff>
      <xdr:row>19</xdr:row>
      <xdr:rowOff>160143</xdr:rowOff>
    </xdr:to>
    <xdr:sp macro="" textlink="">
      <xdr:nvSpPr>
        <xdr:cNvPr id="39" name="Rectangle 38">
          <a:extLst>
            <a:ext uri="{FF2B5EF4-FFF2-40B4-BE49-F238E27FC236}">
              <a16:creationId xmlns:a16="http://schemas.microsoft.com/office/drawing/2014/main" id="{580E1F3A-AC11-AA32-D79C-D0986A75BD7A}"/>
            </a:ext>
          </a:extLst>
        </xdr:cNvPr>
        <xdr:cNvSpPr/>
      </xdr:nvSpPr>
      <xdr:spPr>
        <a:xfrm>
          <a:off x="1511221" y="5803705"/>
          <a:ext cx="5918280" cy="57490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100" b="1">
              <a:solidFill>
                <a:sysClr val="windowText" lastClr="000000"/>
              </a:solidFill>
              <a:latin typeface="Verdana" panose="020B0604030504040204" pitchFamily="34" charset="0"/>
              <a:ea typeface="Verdana" panose="020B0604030504040204" pitchFamily="34" charset="0"/>
            </a:rPr>
            <a:t>And then update the graphs below! You do this by going to Data in the top task bar and clicking on 'Refresh All'. </a:t>
          </a:r>
          <a:r>
            <a:rPr lang="nl-NL" sz="1100" b="0">
              <a:solidFill>
                <a:sysClr val="windowText" lastClr="000000"/>
              </a:solidFill>
              <a:latin typeface="Verdana" panose="020B0604030504040204" pitchFamily="34" charset="0"/>
              <a:ea typeface="Verdana" panose="020B0604030504040204" pitchFamily="34" charset="0"/>
            </a:rPr>
            <a:t>The button looks like</a:t>
          </a:r>
          <a:r>
            <a:rPr lang="nl-NL" sz="1100" b="0" baseline="0">
              <a:solidFill>
                <a:sysClr val="windowText" lastClr="000000"/>
              </a:solidFill>
              <a:latin typeface="Verdana" panose="020B0604030504040204" pitchFamily="34" charset="0"/>
              <a:ea typeface="Verdana" panose="020B0604030504040204" pitchFamily="34" charset="0"/>
            </a:rPr>
            <a:t> this:</a:t>
          </a:r>
          <a:endParaRPr lang="nl-NL" sz="1100" b="1">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3</xdr:col>
      <xdr:colOff>106183</xdr:colOff>
      <xdr:row>7</xdr:row>
      <xdr:rowOff>6352</xdr:rowOff>
    </xdr:from>
    <xdr:to>
      <xdr:col>5</xdr:col>
      <xdr:colOff>1492504</xdr:colOff>
      <xdr:row>10</xdr:row>
      <xdr:rowOff>7057</xdr:rowOff>
    </xdr:to>
    <xdr:grpSp>
      <xdr:nvGrpSpPr>
        <xdr:cNvPr id="43" name="Group 42">
          <a:extLst>
            <a:ext uri="{FF2B5EF4-FFF2-40B4-BE49-F238E27FC236}">
              <a16:creationId xmlns:a16="http://schemas.microsoft.com/office/drawing/2014/main" id="{3A09EA9D-5052-A0A0-C7B1-0C226C75D460}"/>
            </a:ext>
          </a:extLst>
        </xdr:cNvPr>
        <xdr:cNvGrpSpPr/>
      </xdr:nvGrpSpPr>
      <xdr:grpSpPr>
        <a:xfrm>
          <a:off x="3256760" y="2673352"/>
          <a:ext cx="4903244" cy="923897"/>
          <a:chOff x="19402777" y="2278240"/>
          <a:chExt cx="5037667" cy="910872"/>
        </a:xfrm>
      </xdr:grpSpPr>
      <mc:AlternateContent xmlns:mc="http://schemas.openxmlformats.org/markup-compatibility/2006" xmlns:a14="http://schemas.microsoft.com/office/drawing/2010/main">
        <mc:Choice Requires="a14">
          <xdr:graphicFrame macro="">
            <xdr:nvGraphicFramePr>
              <xdr:cNvPr id="36" name="Scope">
                <a:extLst>
                  <a:ext uri="{FF2B5EF4-FFF2-40B4-BE49-F238E27FC236}">
                    <a16:creationId xmlns:a16="http://schemas.microsoft.com/office/drawing/2014/main" id="{8B47C818-BAA7-7E20-E607-2FB1D009D9A0}"/>
                  </a:ext>
                </a:extLst>
              </xdr:cNvPr>
              <xdr:cNvGraphicFramePr/>
            </xdr:nvGraphicFramePr>
            <xdr:xfrm>
              <a:off x="19402777" y="2278240"/>
              <a:ext cx="5037667" cy="910872"/>
            </xdr:xfrm>
            <a:graphic>
              <a:graphicData uri="http://schemas.microsoft.com/office/drawing/2010/slicer">
                <sle:slicer xmlns:sle="http://schemas.microsoft.com/office/drawing/2010/slicer" name="Scope"/>
              </a:graphicData>
            </a:graphic>
          </xdr:graphicFrame>
        </mc:Choice>
        <mc:Fallback xmlns="">
          <xdr:sp macro="" textlink="">
            <xdr:nvSpPr>
              <xdr:cNvPr id="0" name=""/>
              <xdr:cNvSpPr>
                <a:spLocks noTextEdit="1"/>
              </xdr:cNvSpPr>
            </xdr:nvSpPr>
            <xdr:spPr>
              <a:xfrm>
                <a:off x="3409544" y="2635706"/>
                <a:ext cx="5093814" cy="8987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sp macro="" textlink="">
        <xdr:nvSpPr>
          <xdr:cNvPr id="40" name="TextBox 9">
            <a:extLst>
              <a:ext uri="{FF2B5EF4-FFF2-40B4-BE49-F238E27FC236}">
                <a16:creationId xmlns:a16="http://schemas.microsoft.com/office/drawing/2014/main" id="{34D153BC-CB33-4F84-B0B7-FF984C05C6FF}"/>
              </a:ext>
            </a:extLst>
          </xdr:cNvPr>
          <xdr:cNvSpPr txBox="1"/>
        </xdr:nvSpPr>
        <xdr:spPr>
          <a:xfrm>
            <a:off x="19847279" y="2293056"/>
            <a:ext cx="4149100" cy="313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solidFill>
                  <a:schemeClr val="accent6"/>
                </a:solidFill>
                <a:latin typeface="Verdana" panose="020B0604030504040204" pitchFamily="34" charset="0"/>
                <a:ea typeface="Verdana" panose="020B0604030504040204" pitchFamily="34" charset="0"/>
              </a:rPr>
              <a:t>Use CTRL</a:t>
            </a:r>
            <a:r>
              <a:rPr lang="en-US" sz="1000" i="1" baseline="0">
                <a:solidFill>
                  <a:schemeClr val="accent6"/>
                </a:solidFill>
                <a:latin typeface="Verdana" panose="020B0604030504040204" pitchFamily="34" charset="0"/>
                <a:ea typeface="Verdana" panose="020B0604030504040204" pitchFamily="34" charset="0"/>
              </a:rPr>
              <a:t> to select multiple options</a:t>
            </a:r>
            <a:endParaRPr lang="en-US" sz="1000" i="1">
              <a:solidFill>
                <a:schemeClr val="accent6"/>
              </a:solidFill>
              <a:latin typeface="Verdana" panose="020B0604030504040204" pitchFamily="34" charset="0"/>
              <a:ea typeface="Verdana" panose="020B0604030504040204" pitchFamily="34" charset="0"/>
            </a:endParaRPr>
          </a:p>
        </xdr:txBody>
      </xdr:sp>
    </xdr:grpSp>
    <xdr:clientData/>
  </xdr:twoCellAnchor>
  <xdr:twoCellAnchor>
    <xdr:from>
      <xdr:col>3</xdr:col>
      <xdr:colOff>140402</xdr:colOff>
      <xdr:row>11</xdr:row>
      <xdr:rowOff>278694</xdr:rowOff>
    </xdr:from>
    <xdr:to>
      <xdr:col>5</xdr:col>
      <xdr:colOff>1548949</xdr:colOff>
      <xdr:row>15</xdr:row>
      <xdr:rowOff>63500</xdr:rowOff>
    </xdr:to>
    <xdr:grpSp>
      <xdr:nvGrpSpPr>
        <xdr:cNvPr id="42" name="Group 41">
          <a:extLst>
            <a:ext uri="{FF2B5EF4-FFF2-40B4-BE49-F238E27FC236}">
              <a16:creationId xmlns:a16="http://schemas.microsoft.com/office/drawing/2014/main" id="{567C79D9-E1F9-5EF0-043B-DDCA7C4EEE70}"/>
            </a:ext>
          </a:extLst>
        </xdr:cNvPr>
        <xdr:cNvGrpSpPr/>
      </xdr:nvGrpSpPr>
      <xdr:grpSpPr>
        <a:xfrm>
          <a:off x="3290979" y="4176617"/>
          <a:ext cx="4925470" cy="1015729"/>
          <a:chOff x="19219332" y="3862916"/>
          <a:chExt cx="5101168" cy="998362"/>
        </a:xfrm>
      </xdr:grpSpPr>
      <mc:AlternateContent xmlns:mc="http://schemas.openxmlformats.org/markup-compatibility/2006" xmlns:a14="http://schemas.microsoft.com/office/drawing/2010/main">
        <mc:Choice Requires="a14">
          <xdr:graphicFrame macro="">
            <xdr:nvGraphicFramePr>
              <xdr:cNvPr id="37" name="Year">
                <a:extLst>
                  <a:ext uri="{FF2B5EF4-FFF2-40B4-BE49-F238E27FC236}">
                    <a16:creationId xmlns:a16="http://schemas.microsoft.com/office/drawing/2014/main" id="{FAA40405-2EFD-E48F-FAEE-65378081193F}"/>
                  </a:ext>
                </a:extLst>
              </xdr:cNvPr>
              <xdr:cNvGraphicFramePr/>
            </xdr:nvGraphicFramePr>
            <xdr:xfrm>
              <a:off x="19219332" y="3862916"/>
              <a:ext cx="5101168" cy="998362"/>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3450113" y="4099126"/>
                <a:ext cx="5109690" cy="98858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sp macro="" textlink="">
        <xdr:nvSpPr>
          <xdr:cNvPr id="41" name="TextBox 9">
            <a:extLst>
              <a:ext uri="{FF2B5EF4-FFF2-40B4-BE49-F238E27FC236}">
                <a16:creationId xmlns:a16="http://schemas.microsoft.com/office/drawing/2014/main" id="{62591607-A603-6A0E-D5EA-E822E82503ED}"/>
              </a:ext>
            </a:extLst>
          </xdr:cNvPr>
          <xdr:cNvSpPr txBox="1"/>
        </xdr:nvSpPr>
        <xdr:spPr>
          <a:xfrm>
            <a:off x="19611624" y="3870678"/>
            <a:ext cx="4149100" cy="313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solidFill>
                  <a:schemeClr val="accent6"/>
                </a:solidFill>
                <a:latin typeface="Verdana" panose="020B0604030504040204" pitchFamily="34" charset="0"/>
                <a:ea typeface="Verdana" panose="020B0604030504040204" pitchFamily="34" charset="0"/>
              </a:rPr>
              <a:t>Use CTRL</a:t>
            </a:r>
            <a:r>
              <a:rPr lang="en-US" sz="1000" i="1" baseline="0">
                <a:solidFill>
                  <a:schemeClr val="accent6"/>
                </a:solidFill>
                <a:latin typeface="Verdana" panose="020B0604030504040204" pitchFamily="34" charset="0"/>
                <a:ea typeface="Verdana" panose="020B0604030504040204" pitchFamily="34" charset="0"/>
              </a:rPr>
              <a:t> to select multiple options</a:t>
            </a:r>
            <a:endParaRPr lang="en-US" sz="1000" i="1">
              <a:solidFill>
                <a:schemeClr val="accent6"/>
              </a:solidFill>
              <a:latin typeface="Verdana" panose="020B0604030504040204" pitchFamily="34" charset="0"/>
              <a:ea typeface="Verdana" panose="020B0604030504040204" pitchFamily="34" charset="0"/>
            </a:endParaRPr>
          </a:p>
        </xdr:txBody>
      </xdr:sp>
    </xdr:grpSp>
    <xdr:clientData/>
  </xdr:twoCellAnchor>
  <xdr:twoCellAnchor>
    <xdr:from>
      <xdr:col>2</xdr:col>
      <xdr:colOff>501118</xdr:colOff>
      <xdr:row>12</xdr:row>
      <xdr:rowOff>183230</xdr:rowOff>
    </xdr:from>
    <xdr:to>
      <xdr:col>2</xdr:col>
      <xdr:colOff>2541633</xdr:colOff>
      <xdr:row>14</xdr:row>
      <xdr:rowOff>153068</xdr:rowOff>
    </xdr:to>
    <xdr:sp macro="" textlink="">
      <xdr:nvSpPr>
        <xdr:cNvPr id="44" name="Rectangle 43">
          <a:extLst>
            <a:ext uri="{FF2B5EF4-FFF2-40B4-BE49-F238E27FC236}">
              <a16:creationId xmlns:a16="http://schemas.microsoft.com/office/drawing/2014/main" id="{1FD65811-65AB-7D4E-5816-087E56A7BD1B}"/>
            </a:ext>
          </a:extLst>
        </xdr:cNvPr>
        <xdr:cNvSpPr/>
      </xdr:nvSpPr>
      <xdr:spPr>
        <a:xfrm>
          <a:off x="1505573" y="5118912"/>
          <a:ext cx="2040515" cy="5932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100" b="1">
              <a:solidFill>
                <a:sysClr val="windowText" lastClr="000000"/>
              </a:solidFill>
              <a:effectLst/>
              <a:latin typeface="Verdana" panose="020B0604030504040204" pitchFamily="34" charset="0"/>
              <a:ea typeface="Verdana" panose="020B0604030504040204" pitchFamily="34" charset="0"/>
              <a:cs typeface="+mn-cs"/>
            </a:rPr>
            <a:t>Select which years you want to see</a:t>
          </a:r>
          <a:endParaRPr lang="nl-NL" b="1">
            <a:solidFill>
              <a:sysClr val="windowText" lastClr="000000"/>
            </a:solidFill>
            <a:effectLst/>
            <a:latin typeface="Verdana" panose="020B0604030504040204" pitchFamily="34" charset="0"/>
            <a:ea typeface="Verdana" panose="020B0604030504040204" pitchFamily="34" charset="0"/>
          </a:endParaRPr>
        </a:p>
      </xdr:txBody>
    </xdr:sp>
    <xdr:clientData/>
  </xdr:twoCellAnchor>
  <xdr:oneCellAnchor>
    <xdr:from>
      <xdr:col>3</xdr:col>
      <xdr:colOff>536222</xdr:colOff>
      <xdr:row>23</xdr:row>
      <xdr:rowOff>148166</xdr:rowOff>
    </xdr:from>
    <xdr:ext cx="795218" cy="263790"/>
    <xdr:sp macro="" textlink="">
      <xdr:nvSpPr>
        <xdr:cNvPr id="3" name="TextBox 2">
          <a:extLst>
            <a:ext uri="{FF2B5EF4-FFF2-40B4-BE49-F238E27FC236}">
              <a16:creationId xmlns:a16="http://schemas.microsoft.com/office/drawing/2014/main" id="{7C9E5CE4-09A1-4F29-EBC0-3252EDDC2AD3}"/>
            </a:ext>
          </a:extLst>
        </xdr:cNvPr>
        <xdr:cNvSpPr txBox="1"/>
      </xdr:nvSpPr>
      <xdr:spPr>
        <a:xfrm>
          <a:off x="4126858" y="7156257"/>
          <a:ext cx="795218" cy="263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latin typeface="Verdana" panose="020B0604030504040204" pitchFamily="34" charset="0"/>
              <a:ea typeface="Verdana" panose="020B0604030504040204" pitchFamily="34" charset="0"/>
            </a:rPr>
            <a:t>t</a:t>
          </a:r>
          <a:r>
            <a:rPr lang="nl-NL" sz="1100" i="1" baseline="0">
              <a:solidFill>
                <a:schemeClr val="bg1"/>
              </a:solidFill>
              <a:latin typeface="Verdana" panose="020B0604030504040204" pitchFamily="34" charset="0"/>
              <a:ea typeface="Verdana" panose="020B0604030504040204" pitchFamily="34" charset="0"/>
            </a:rPr>
            <a:t> CO</a:t>
          </a:r>
          <a:r>
            <a:rPr lang="nl-NL" sz="1100" i="1" baseline="-25000">
              <a:solidFill>
                <a:schemeClr val="bg1"/>
              </a:solidFill>
              <a:latin typeface="Verdana" panose="020B0604030504040204" pitchFamily="34" charset="0"/>
              <a:ea typeface="Verdana" panose="020B0604030504040204" pitchFamily="34" charset="0"/>
            </a:rPr>
            <a:t>2</a:t>
          </a:r>
          <a:r>
            <a:rPr lang="nl-NL" sz="1100" i="1" baseline="0">
              <a:solidFill>
                <a:schemeClr val="bg1"/>
              </a:solidFill>
              <a:latin typeface="Verdana" panose="020B0604030504040204" pitchFamily="34" charset="0"/>
              <a:ea typeface="Verdana" panose="020B0604030504040204" pitchFamily="34" charset="0"/>
            </a:rPr>
            <a:t>-eq</a:t>
          </a:r>
          <a:endParaRPr lang="nl-NL" sz="1100" i="1">
            <a:solidFill>
              <a:schemeClr val="bg1"/>
            </a:solidFill>
            <a:latin typeface="Verdana" panose="020B0604030504040204" pitchFamily="34" charset="0"/>
            <a:ea typeface="Verdana" panose="020B0604030504040204" pitchFamily="34" charset="0"/>
          </a:endParaRPr>
        </a:p>
      </xdr:txBody>
    </xdr:sp>
    <xdr:clientData/>
  </xdr:oneCellAnchor>
  <xdr:oneCellAnchor>
    <xdr:from>
      <xdr:col>7</xdr:col>
      <xdr:colOff>2536618</xdr:colOff>
      <xdr:row>23</xdr:row>
      <xdr:rowOff>128711</xdr:rowOff>
    </xdr:from>
    <xdr:ext cx="769185" cy="272062"/>
    <xdr:sp macro="" textlink="">
      <xdr:nvSpPr>
        <xdr:cNvPr id="4" name="TextBox 3">
          <a:extLst>
            <a:ext uri="{FF2B5EF4-FFF2-40B4-BE49-F238E27FC236}">
              <a16:creationId xmlns:a16="http://schemas.microsoft.com/office/drawing/2014/main" id="{C7E70B6A-F05A-42C8-9FE2-D9F7D3E03933}"/>
            </a:ext>
          </a:extLst>
        </xdr:cNvPr>
        <xdr:cNvSpPr txBox="1"/>
      </xdr:nvSpPr>
      <xdr:spPr>
        <a:xfrm>
          <a:off x="13256573" y="7766029"/>
          <a:ext cx="769185" cy="2720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t</a:t>
          </a:r>
          <a:r>
            <a:rPr lang="nl-NL" sz="1100" i="1" baseline="0">
              <a:solidFill>
                <a:schemeClr val="bg1"/>
              </a:solidFill>
            </a:rPr>
            <a:t> </a:t>
          </a:r>
          <a:r>
            <a:rPr lang="nl-NL" sz="1100" i="1" baseline="0">
              <a:solidFill>
                <a:schemeClr val="bg1"/>
              </a:solidFill>
              <a:latin typeface="Verdana" panose="020B0604030504040204" pitchFamily="34" charset="0"/>
              <a:ea typeface="Verdana" panose="020B0604030504040204" pitchFamily="34" charset="0"/>
            </a:rPr>
            <a:t>CO</a:t>
          </a:r>
          <a:r>
            <a:rPr lang="nl-NL" sz="1100" i="1" baseline="-25000">
              <a:solidFill>
                <a:schemeClr val="bg1"/>
              </a:solidFill>
              <a:latin typeface="Verdana" panose="020B0604030504040204" pitchFamily="34" charset="0"/>
              <a:ea typeface="Verdana" panose="020B0604030504040204" pitchFamily="34" charset="0"/>
            </a:rPr>
            <a:t>2</a:t>
          </a:r>
          <a:r>
            <a:rPr lang="nl-NL" sz="1100" i="1" baseline="0">
              <a:solidFill>
                <a:schemeClr val="bg1"/>
              </a:solidFill>
              <a:latin typeface="Verdana" panose="020B0604030504040204" pitchFamily="34" charset="0"/>
              <a:ea typeface="Verdana" panose="020B0604030504040204" pitchFamily="34" charset="0"/>
            </a:rPr>
            <a:t>-eq</a:t>
          </a:r>
          <a:endParaRPr lang="nl-NL" sz="1100" i="1">
            <a:solidFill>
              <a:schemeClr val="bg1"/>
            </a:solidFill>
            <a:latin typeface="Verdana" panose="020B0604030504040204" pitchFamily="34" charset="0"/>
            <a:ea typeface="Verdana" panose="020B0604030504040204" pitchFamily="34" charset="0"/>
          </a:endParaRPr>
        </a:p>
      </xdr:txBody>
    </xdr:sp>
    <xdr:clientData/>
  </xdr:oneCellAnchor>
  <xdr:oneCellAnchor>
    <xdr:from>
      <xdr:col>11</xdr:col>
      <xdr:colOff>1130299</xdr:colOff>
      <xdr:row>23</xdr:row>
      <xdr:rowOff>170743</xdr:rowOff>
    </xdr:from>
    <xdr:ext cx="769185" cy="272062"/>
    <xdr:sp macro="" textlink="">
      <xdr:nvSpPr>
        <xdr:cNvPr id="5" name="TextBox 4">
          <a:extLst>
            <a:ext uri="{FF2B5EF4-FFF2-40B4-BE49-F238E27FC236}">
              <a16:creationId xmlns:a16="http://schemas.microsoft.com/office/drawing/2014/main" id="{3709356F-09B5-45B4-ABE5-FD3B97761E17}"/>
            </a:ext>
          </a:extLst>
        </xdr:cNvPr>
        <xdr:cNvSpPr txBox="1"/>
      </xdr:nvSpPr>
      <xdr:spPr>
        <a:xfrm>
          <a:off x="19499117" y="7178834"/>
          <a:ext cx="769185" cy="2720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t</a:t>
          </a:r>
          <a:r>
            <a:rPr lang="nl-NL" sz="1100" i="1" baseline="0">
              <a:solidFill>
                <a:schemeClr val="bg1"/>
              </a:solidFill>
            </a:rPr>
            <a:t> </a:t>
          </a:r>
          <a:r>
            <a:rPr lang="nl-NL" sz="1100" i="1" baseline="0">
              <a:solidFill>
                <a:schemeClr val="bg1"/>
              </a:solidFill>
              <a:latin typeface="Verdana" panose="020B0604030504040204" pitchFamily="34" charset="0"/>
              <a:ea typeface="Verdana" panose="020B0604030504040204" pitchFamily="34" charset="0"/>
            </a:rPr>
            <a:t>CO</a:t>
          </a:r>
          <a:r>
            <a:rPr lang="nl-NL" sz="1100" i="1" baseline="-25000">
              <a:solidFill>
                <a:schemeClr val="bg1"/>
              </a:solidFill>
              <a:latin typeface="Verdana" panose="020B0604030504040204" pitchFamily="34" charset="0"/>
              <a:ea typeface="Verdana" panose="020B0604030504040204" pitchFamily="34" charset="0"/>
            </a:rPr>
            <a:t>2</a:t>
          </a:r>
          <a:r>
            <a:rPr lang="nl-NL" sz="1100" i="1" baseline="0">
              <a:solidFill>
                <a:schemeClr val="bg1"/>
              </a:solidFill>
              <a:latin typeface="Verdana" panose="020B0604030504040204" pitchFamily="34" charset="0"/>
              <a:ea typeface="Verdana" panose="020B0604030504040204" pitchFamily="34" charset="0"/>
            </a:rPr>
            <a:t>-eq</a:t>
          </a:r>
          <a:endParaRPr lang="nl-NL" sz="1100" i="1">
            <a:solidFill>
              <a:schemeClr val="bg1"/>
            </a:solidFill>
            <a:latin typeface="Verdana" panose="020B0604030504040204" pitchFamily="34" charset="0"/>
            <a:ea typeface="Verdana" panose="020B0604030504040204" pitchFamily="34" charset="0"/>
          </a:endParaRPr>
        </a:p>
      </xdr:txBody>
    </xdr:sp>
    <xdr:clientData/>
  </xdr:oneCellAnchor>
  <xdr:oneCellAnchor>
    <xdr:from>
      <xdr:col>11</xdr:col>
      <xdr:colOff>1190977</xdr:colOff>
      <xdr:row>38</xdr:row>
      <xdr:rowOff>203199</xdr:rowOff>
    </xdr:from>
    <xdr:ext cx="769185" cy="272062"/>
    <xdr:sp macro="" textlink="">
      <xdr:nvSpPr>
        <xdr:cNvPr id="7" name="TextBox 6">
          <a:extLst>
            <a:ext uri="{FF2B5EF4-FFF2-40B4-BE49-F238E27FC236}">
              <a16:creationId xmlns:a16="http://schemas.microsoft.com/office/drawing/2014/main" id="{ED5C495B-E4E2-468E-BFD6-8583FF179142}"/>
            </a:ext>
          </a:extLst>
        </xdr:cNvPr>
        <xdr:cNvSpPr txBox="1"/>
      </xdr:nvSpPr>
      <xdr:spPr>
        <a:xfrm>
          <a:off x="19559795" y="11714017"/>
          <a:ext cx="769185" cy="2720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t</a:t>
          </a:r>
          <a:r>
            <a:rPr lang="nl-NL" sz="1100" i="1" baseline="0">
              <a:solidFill>
                <a:schemeClr val="bg1"/>
              </a:solidFill>
            </a:rPr>
            <a:t> </a:t>
          </a:r>
          <a:r>
            <a:rPr lang="nl-NL" sz="1100" i="1" baseline="0">
              <a:solidFill>
                <a:schemeClr val="bg1"/>
              </a:solidFill>
              <a:latin typeface="Verdana" panose="020B0604030504040204" pitchFamily="34" charset="0"/>
              <a:ea typeface="Verdana" panose="020B0604030504040204" pitchFamily="34" charset="0"/>
            </a:rPr>
            <a:t>CO</a:t>
          </a:r>
          <a:r>
            <a:rPr lang="nl-NL" sz="1100" i="1" baseline="-25000">
              <a:solidFill>
                <a:schemeClr val="bg1"/>
              </a:solidFill>
              <a:latin typeface="Verdana" panose="020B0604030504040204" pitchFamily="34" charset="0"/>
              <a:ea typeface="Verdana" panose="020B0604030504040204" pitchFamily="34" charset="0"/>
            </a:rPr>
            <a:t>2</a:t>
          </a:r>
          <a:r>
            <a:rPr lang="nl-NL" sz="1100" i="1" baseline="0">
              <a:solidFill>
                <a:schemeClr val="bg1"/>
              </a:solidFill>
              <a:latin typeface="Verdana" panose="020B0604030504040204" pitchFamily="34" charset="0"/>
              <a:ea typeface="Verdana" panose="020B0604030504040204" pitchFamily="34" charset="0"/>
            </a:rPr>
            <a:t>-eq</a:t>
          </a:r>
          <a:endParaRPr lang="nl-NL" sz="1100" i="1">
            <a:solidFill>
              <a:schemeClr val="bg1"/>
            </a:solidFill>
            <a:latin typeface="Verdana" panose="020B0604030504040204" pitchFamily="34" charset="0"/>
            <a:ea typeface="Verdana" panose="020B0604030504040204" pitchFamily="34" charset="0"/>
          </a:endParaRPr>
        </a:p>
      </xdr:txBody>
    </xdr:sp>
    <xdr:clientData/>
  </xdr:oneCellAnchor>
  <xdr:oneCellAnchor>
    <xdr:from>
      <xdr:col>3</xdr:col>
      <xdr:colOff>560211</xdr:colOff>
      <xdr:row>41</xdr:row>
      <xdr:rowOff>299155</xdr:rowOff>
    </xdr:from>
    <xdr:ext cx="769185" cy="272062"/>
    <xdr:sp macro="" textlink="">
      <xdr:nvSpPr>
        <xdr:cNvPr id="9" name="TextBox 8">
          <a:extLst>
            <a:ext uri="{FF2B5EF4-FFF2-40B4-BE49-F238E27FC236}">
              <a16:creationId xmlns:a16="http://schemas.microsoft.com/office/drawing/2014/main" id="{0D61FF5D-8BB6-4E9F-A004-7F8ED0A2B4B8}"/>
            </a:ext>
          </a:extLst>
        </xdr:cNvPr>
        <xdr:cNvSpPr txBox="1"/>
      </xdr:nvSpPr>
      <xdr:spPr>
        <a:xfrm>
          <a:off x="4150847" y="12710519"/>
          <a:ext cx="769185" cy="2720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i="1">
              <a:solidFill>
                <a:schemeClr val="bg1"/>
              </a:solidFill>
            </a:rPr>
            <a:t>t</a:t>
          </a:r>
          <a:r>
            <a:rPr lang="nl-NL" sz="1100" i="1" baseline="0">
              <a:solidFill>
                <a:schemeClr val="bg1"/>
              </a:solidFill>
            </a:rPr>
            <a:t> </a:t>
          </a:r>
          <a:r>
            <a:rPr lang="nl-NL" sz="1100" i="1" baseline="0">
              <a:solidFill>
                <a:schemeClr val="bg1"/>
              </a:solidFill>
              <a:latin typeface="Verdana" panose="020B0604030504040204" pitchFamily="34" charset="0"/>
              <a:ea typeface="Verdana" panose="020B0604030504040204" pitchFamily="34" charset="0"/>
            </a:rPr>
            <a:t>CO</a:t>
          </a:r>
          <a:r>
            <a:rPr lang="nl-NL" sz="1100" i="1" baseline="-25000">
              <a:solidFill>
                <a:schemeClr val="bg1"/>
              </a:solidFill>
              <a:latin typeface="Verdana" panose="020B0604030504040204" pitchFamily="34" charset="0"/>
              <a:ea typeface="Verdana" panose="020B0604030504040204" pitchFamily="34" charset="0"/>
            </a:rPr>
            <a:t>2</a:t>
          </a:r>
          <a:r>
            <a:rPr lang="nl-NL" sz="1100" i="1" baseline="0">
              <a:solidFill>
                <a:schemeClr val="bg1"/>
              </a:solidFill>
              <a:latin typeface="Verdana" panose="020B0604030504040204" pitchFamily="34" charset="0"/>
              <a:ea typeface="Verdana" panose="020B0604030504040204" pitchFamily="34" charset="0"/>
            </a:rPr>
            <a:t>-eq</a:t>
          </a:r>
          <a:endParaRPr lang="nl-NL" sz="1100" i="1">
            <a:solidFill>
              <a:schemeClr val="bg1"/>
            </a:solidFill>
            <a:latin typeface="Verdana" panose="020B0604030504040204" pitchFamily="34" charset="0"/>
            <a:ea typeface="Verdana" panose="020B0604030504040204" pitchFamily="34" charset="0"/>
          </a:endParaRPr>
        </a:p>
      </xdr:txBody>
    </xdr:sp>
    <xdr:clientData/>
  </xdr:oneCellAnchor>
  <xdr:twoCellAnchor editAs="oneCell">
    <xdr:from>
      <xdr:col>13</xdr:col>
      <xdr:colOff>1154545</xdr:colOff>
      <xdr:row>1</xdr:row>
      <xdr:rowOff>103909</xdr:rowOff>
    </xdr:from>
    <xdr:to>
      <xdr:col>14</xdr:col>
      <xdr:colOff>561165</xdr:colOff>
      <xdr:row>1</xdr:row>
      <xdr:rowOff>609546</xdr:rowOff>
    </xdr:to>
    <xdr:pic>
      <xdr:nvPicPr>
        <xdr:cNvPr id="11" name="Afbeelding 10" descr="A green and white logo&#10;&#10;Description automatically generated">
          <a:extLst>
            <a:ext uri="{FF2B5EF4-FFF2-40B4-BE49-F238E27FC236}">
              <a16:creationId xmlns:a16="http://schemas.microsoft.com/office/drawing/2014/main" id="{92CD4DC0-2D36-415C-B26B-EC85CEE0C11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3217909" y="288636"/>
          <a:ext cx="1250717" cy="505637"/>
        </a:xfrm>
        <a:prstGeom prst="rect">
          <a:avLst/>
        </a:prstGeom>
      </xdr:spPr>
    </xdr:pic>
    <xdr:clientData/>
  </xdr:twoCellAnchor>
  <xdr:twoCellAnchor>
    <xdr:from>
      <xdr:col>5</xdr:col>
      <xdr:colOff>1576855</xdr:colOff>
      <xdr:row>24</xdr:row>
      <xdr:rowOff>220943</xdr:rowOff>
    </xdr:from>
    <xdr:to>
      <xdr:col>9</xdr:col>
      <xdr:colOff>1464796</xdr:colOff>
      <xdr:row>25</xdr:row>
      <xdr:rowOff>182469</xdr:rowOff>
    </xdr:to>
    <xdr:sp macro="" textlink="">
      <xdr:nvSpPr>
        <xdr:cNvPr id="13" name="Rectangle 12">
          <a:extLst>
            <a:ext uri="{FF2B5EF4-FFF2-40B4-BE49-F238E27FC236}">
              <a16:creationId xmlns:a16="http://schemas.microsoft.com/office/drawing/2014/main" id="{D1A1C3AD-5716-CBC0-E069-AB0D3BA27860}"/>
            </a:ext>
          </a:extLst>
        </xdr:cNvPr>
        <xdr:cNvSpPr/>
      </xdr:nvSpPr>
      <xdr:spPr>
        <a:xfrm>
          <a:off x="8871884" y="7572002"/>
          <a:ext cx="7283824" cy="26408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i="1">
              <a:solidFill>
                <a:schemeClr val="accent6"/>
              </a:solidFill>
              <a:latin typeface="Verdana" panose="020B0604030504040204" pitchFamily="34" charset="0"/>
              <a:ea typeface="Verdana" panose="020B0604030504040204" pitchFamily="34" charset="0"/>
            </a:rPr>
            <a:t>All</a:t>
          </a:r>
          <a:r>
            <a:rPr lang="en-US" sz="1100" i="1" baseline="0">
              <a:solidFill>
                <a:schemeClr val="accent6"/>
              </a:solidFill>
              <a:latin typeface="Verdana" panose="020B0604030504040204" pitchFamily="34" charset="0"/>
              <a:ea typeface="Verdana" panose="020B0604030504040204" pitchFamily="34" charset="0"/>
            </a:rPr>
            <a:t> locations covers emissions from cars (in scope 1)</a:t>
          </a:r>
          <a:endParaRPr lang="en-US" sz="1100" i="1">
            <a:solidFill>
              <a:schemeClr val="accent6"/>
            </a:solidFill>
            <a:latin typeface="Verdana" panose="020B0604030504040204" pitchFamily="34" charset="0"/>
            <a:ea typeface="Verdana" panose="020B0604030504040204" pitchFamily="34" charset="0"/>
          </a:endParaRPr>
        </a:p>
      </xdr:txBody>
    </xdr:sp>
    <xdr:clientData/>
  </xdr:twoCellAnchor>
  <xdr:twoCellAnchor editAs="oneCell">
    <xdr:from>
      <xdr:col>2</xdr:col>
      <xdr:colOff>27819</xdr:colOff>
      <xdr:row>2</xdr:row>
      <xdr:rowOff>7327</xdr:rowOff>
    </xdr:from>
    <xdr:to>
      <xdr:col>2</xdr:col>
      <xdr:colOff>381469</xdr:colOff>
      <xdr:row>2</xdr:row>
      <xdr:rowOff>360977</xdr:rowOff>
    </xdr:to>
    <xdr:pic>
      <xdr:nvPicPr>
        <xdr:cNvPr id="17" name="General_029" descr="General_029">
          <a:extLst>
            <a:ext uri="{FF2B5EF4-FFF2-40B4-BE49-F238E27FC236}">
              <a16:creationId xmlns:a16="http://schemas.microsoft.com/office/drawing/2014/main" id="{3DE7F938-8383-4E6F-89A0-3898DEE03A64}"/>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031607" y="930519"/>
          <a:ext cx="353650" cy="353650"/>
        </a:xfrm>
        <a:prstGeom prst="rect">
          <a:avLst/>
        </a:prstGeom>
      </xdr:spPr>
    </xdr:pic>
    <xdr:clientData/>
  </xdr:twoCellAnchor>
  <xdr:twoCellAnchor editAs="oneCell">
    <xdr:from>
      <xdr:col>2</xdr:col>
      <xdr:colOff>21477</xdr:colOff>
      <xdr:row>2</xdr:row>
      <xdr:rowOff>0</xdr:rowOff>
    </xdr:from>
    <xdr:to>
      <xdr:col>2</xdr:col>
      <xdr:colOff>378302</xdr:colOff>
      <xdr:row>2</xdr:row>
      <xdr:rowOff>360000</xdr:rowOff>
    </xdr:to>
    <xdr:pic>
      <xdr:nvPicPr>
        <xdr:cNvPr id="19" name="General_029" descr="General_029">
          <a:extLst>
            <a:ext uri="{FF2B5EF4-FFF2-40B4-BE49-F238E27FC236}">
              <a16:creationId xmlns:a16="http://schemas.microsoft.com/office/drawing/2014/main" id="{4CBAA3FF-2D10-4E53-A2A4-F3D67E1214F6}"/>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993027" y="923925"/>
          <a:ext cx="356825" cy="36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23</xdr:col>
      <xdr:colOff>396089</xdr:colOff>
      <xdr:row>1</xdr:row>
      <xdr:rowOff>125743</xdr:rowOff>
    </xdr:from>
    <xdr:to>
      <xdr:col>25</xdr:col>
      <xdr:colOff>267194</xdr:colOff>
      <xdr:row>1</xdr:row>
      <xdr:rowOff>631380</xdr:rowOff>
    </xdr:to>
    <xdr:pic>
      <xdr:nvPicPr>
        <xdr:cNvPr id="5" name="Afbeelding 4" descr="A green and white logo&#10;&#10;Description automatically generated">
          <a:extLst>
            <a:ext uri="{FF2B5EF4-FFF2-40B4-BE49-F238E27FC236}">
              <a16:creationId xmlns:a16="http://schemas.microsoft.com/office/drawing/2014/main" id="{8A032BCB-763C-4B64-A742-C2A46199A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9158" y="308070"/>
          <a:ext cx="1250717" cy="505637"/>
        </a:xfrm>
        <a:prstGeom prst="rect">
          <a:avLst/>
        </a:prstGeom>
      </xdr:spPr>
    </xdr:pic>
    <xdr:clientData/>
  </xdr:twoCellAnchor>
  <xdr:twoCellAnchor editAs="oneCell">
    <xdr:from>
      <xdr:col>2</xdr:col>
      <xdr:colOff>188614</xdr:colOff>
      <xdr:row>2</xdr:row>
      <xdr:rowOff>25149</xdr:rowOff>
    </xdr:from>
    <xdr:to>
      <xdr:col>2</xdr:col>
      <xdr:colOff>545439</xdr:colOff>
      <xdr:row>3</xdr:row>
      <xdr:rowOff>1634</xdr:rowOff>
    </xdr:to>
    <xdr:pic>
      <xdr:nvPicPr>
        <xdr:cNvPr id="12" name="General_027" descr="General_027">
          <a:extLst>
            <a:ext uri="{FF2B5EF4-FFF2-40B4-BE49-F238E27FC236}">
              <a16:creationId xmlns:a16="http://schemas.microsoft.com/office/drawing/2014/main" id="{ADB8F4F1-972D-3064-DB04-FCA8E95ED75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87079" y="936783"/>
          <a:ext cx="360000" cy="360000"/>
        </a:xfrm>
        <a:prstGeom prst="rect">
          <a:avLst/>
        </a:prstGeom>
      </xdr:spPr>
    </xdr:pic>
    <xdr:clientData/>
  </xdr:twoCellAnchor>
  <xdr:twoCellAnchor editAs="oneCell">
    <xdr:from>
      <xdr:col>2</xdr:col>
      <xdr:colOff>226336</xdr:colOff>
      <xdr:row>13</xdr:row>
      <xdr:rowOff>25149</xdr:rowOff>
    </xdr:from>
    <xdr:to>
      <xdr:col>3</xdr:col>
      <xdr:colOff>1078</xdr:colOff>
      <xdr:row>14</xdr:row>
      <xdr:rowOff>1634</xdr:rowOff>
    </xdr:to>
    <xdr:pic>
      <xdr:nvPicPr>
        <xdr:cNvPr id="16" name="People_030" descr="People_030">
          <a:extLst>
            <a:ext uri="{FF2B5EF4-FFF2-40B4-BE49-F238E27FC236}">
              <a16:creationId xmlns:a16="http://schemas.microsoft.com/office/drawing/2014/main" id="{EDFE2F9C-CBFC-8C6F-F2B3-52888CC947D5}"/>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4801" y="4017476"/>
          <a:ext cx="360000" cy="360000"/>
        </a:xfrm>
        <a:prstGeom prst="rect">
          <a:avLst/>
        </a:prstGeom>
      </xdr:spPr>
    </xdr:pic>
    <xdr:clientData/>
  </xdr:twoCellAnchor>
  <xdr:twoCellAnchor editAs="oneCell">
    <xdr:from>
      <xdr:col>3</xdr:col>
      <xdr:colOff>176213</xdr:colOff>
      <xdr:row>18</xdr:row>
      <xdr:rowOff>186670</xdr:rowOff>
    </xdr:from>
    <xdr:to>
      <xdr:col>3</xdr:col>
      <xdr:colOff>467388</xdr:colOff>
      <xdr:row>19</xdr:row>
      <xdr:rowOff>217495</xdr:rowOff>
    </xdr:to>
    <xdr:pic>
      <xdr:nvPicPr>
        <xdr:cNvPr id="6" name="Industry_Services_001" descr="Industry_Services_001">
          <a:extLst>
            <a:ext uri="{FF2B5EF4-FFF2-40B4-BE49-F238E27FC236}">
              <a16:creationId xmlns:a16="http://schemas.microsoft.com/office/drawing/2014/main" id="{27C6A95D-4AE1-95CB-E5D6-786E2B1866D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595625" y="5871788"/>
          <a:ext cx="288000" cy="288000"/>
        </a:xfrm>
        <a:prstGeom prst="rect">
          <a:avLst/>
        </a:prstGeom>
      </xdr:spPr>
    </xdr:pic>
    <xdr:clientData/>
  </xdr:twoCellAnchor>
  <xdr:twoCellAnchor editAs="oneCell">
    <xdr:from>
      <xdr:col>3</xdr:col>
      <xdr:colOff>168049</xdr:colOff>
      <xdr:row>16</xdr:row>
      <xdr:rowOff>457696</xdr:rowOff>
    </xdr:from>
    <xdr:to>
      <xdr:col>3</xdr:col>
      <xdr:colOff>456049</xdr:colOff>
      <xdr:row>17</xdr:row>
      <xdr:rowOff>219347</xdr:rowOff>
    </xdr:to>
    <xdr:pic>
      <xdr:nvPicPr>
        <xdr:cNvPr id="9" name="General_026" descr="General_026">
          <a:extLst>
            <a:ext uri="{FF2B5EF4-FFF2-40B4-BE49-F238E27FC236}">
              <a16:creationId xmlns:a16="http://schemas.microsoft.com/office/drawing/2014/main" id="{0768CEE6-2E52-0518-39E1-4B19AD20BD84}"/>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574120" y="5292767"/>
          <a:ext cx="288000" cy="281898"/>
        </a:xfrm>
        <a:prstGeom prst="rect">
          <a:avLst/>
        </a:prstGeom>
      </xdr:spPr>
    </xdr:pic>
    <xdr:clientData/>
  </xdr:twoCellAnchor>
  <xdr:twoCellAnchor editAs="oneCell">
    <xdr:from>
      <xdr:col>3</xdr:col>
      <xdr:colOff>165100</xdr:colOff>
      <xdr:row>20</xdr:row>
      <xdr:rowOff>193301</xdr:rowOff>
    </xdr:from>
    <xdr:to>
      <xdr:col>3</xdr:col>
      <xdr:colOff>449925</xdr:colOff>
      <xdr:row>21</xdr:row>
      <xdr:rowOff>217776</xdr:rowOff>
    </xdr:to>
    <xdr:pic>
      <xdr:nvPicPr>
        <xdr:cNvPr id="11" name="General_115" descr="General_115">
          <a:extLst>
            <a:ext uri="{FF2B5EF4-FFF2-40B4-BE49-F238E27FC236}">
              <a16:creationId xmlns:a16="http://schemas.microsoft.com/office/drawing/2014/main" id="{97481FB0-4239-9013-9B23-18A7C7B4A0F8}"/>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584512" y="6401360"/>
          <a:ext cx="288000" cy="290241"/>
        </a:xfrm>
        <a:prstGeom prst="rect">
          <a:avLst/>
        </a:prstGeom>
      </xdr:spPr>
    </xdr:pic>
    <xdr:clientData/>
  </xdr:twoCellAnchor>
  <xdr:twoCellAnchor editAs="oneCell">
    <xdr:from>
      <xdr:col>3</xdr:col>
      <xdr:colOff>167154</xdr:colOff>
      <xdr:row>22</xdr:row>
      <xdr:rowOff>189940</xdr:rowOff>
    </xdr:from>
    <xdr:to>
      <xdr:col>3</xdr:col>
      <xdr:colOff>455154</xdr:colOff>
      <xdr:row>23</xdr:row>
      <xdr:rowOff>216656</xdr:rowOff>
    </xdr:to>
    <xdr:pic>
      <xdr:nvPicPr>
        <xdr:cNvPr id="14" name="Industry_Services_042" descr="Industry_Services_042">
          <a:extLst>
            <a:ext uri="{FF2B5EF4-FFF2-40B4-BE49-F238E27FC236}">
              <a16:creationId xmlns:a16="http://schemas.microsoft.com/office/drawing/2014/main" id="{22408E10-322E-2E69-003D-6C0BFDA4EEE7}"/>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586566" y="6935881"/>
          <a:ext cx="288000" cy="292483"/>
        </a:xfrm>
        <a:prstGeom prst="rect">
          <a:avLst/>
        </a:prstGeom>
      </xdr:spPr>
    </xdr:pic>
    <xdr:clientData/>
  </xdr:twoCellAnchor>
  <xdr:twoCellAnchor editAs="oneCell">
    <xdr:from>
      <xdr:col>19</xdr:col>
      <xdr:colOff>79845</xdr:colOff>
      <xdr:row>34</xdr:row>
      <xdr:rowOff>141968</xdr:rowOff>
    </xdr:from>
    <xdr:to>
      <xdr:col>23</xdr:col>
      <xdr:colOff>171779</xdr:colOff>
      <xdr:row>41</xdr:row>
      <xdr:rowOff>152491</xdr:rowOff>
    </xdr:to>
    <xdr:pic>
      <xdr:nvPicPr>
        <xdr:cNvPr id="65" name="Picture 64">
          <a:extLst>
            <a:ext uri="{FF2B5EF4-FFF2-40B4-BE49-F238E27FC236}">
              <a16:creationId xmlns:a16="http://schemas.microsoft.com/office/drawing/2014/main" id="{2ADD9EC8-6E22-B08F-DA57-75C410070C40}"/>
            </a:ext>
          </a:extLst>
        </xdr:cNvPr>
        <xdr:cNvPicPr>
          <a:picLocks noChangeAspect="1"/>
        </xdr:cNvPicPr>
      </xdr:nvPicPr>
      <xdr:blipFill>
        <a:blip xmlns:r="http://schemas.openxmlformats.org/officeDocument/2006/relationships" r:embed="rId14"/>
        <a:stretch>
          <a:fillRect/>
        </a:stretch>
      </xdr:blipFill>
      <xdr:spPr>
        <a:xfrm>
          <a:off x="11278524" y="10020754"/>
          <a:ext cx="2541219" cy="1915523"/>
        </a:xfrm>
        <a:prstGeom prst="rect">
          <a:avLst/>
        </a:prstGeom>
      </xdr:spPr>
    </xdr:pic>
    <xdr:clientData/>
  </xdr:twoCellAnchor>
  <xdr:twoCellAnchor>
    <xdr:from>
      <xdr:col>3</xdr:col>
      <xdr:colOff>147863</xdr:colOff>
      <xdr:row>39</xdr:row>
      <xdr:rowOff>198775</xdr:rowOff>
    </xdr:from>
    <xdr:to>
      <xdr:col>12</xdr:col>
      <xdr:colOff>507999</xdr:colOff>
      <xdr:row>47</xdr:row>
      <xdr:rowOff>162036</xdr:rowOff>
    </xdr:to>
    <xdr:graphicFrame macro="">
      <xdr:nvGraphicFramePr>
        <xdr:cNvPr id="67" name="Chart 66">
          <a:extLst>
            <a:ext uri="{FF2B5EF4-FFF2-40B4-BE49-F238E27FC236}">
              <a16:creationId xmlns:a16="http://schemas.microsoft.com/office/drawing/2014/main" id="{366E9E75-73E7-9615-063E-1F54050CAA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mile van Gelder" refreshedDate="45526.449091435185" createdVersion="8" refreshedVersion="8" minRefreshableVersion="3" recordCount="870" xr:uid="{00000000-000A-0000-FFFF-FFFF00000000}">
  <cacheSource type="worksheet">
    <worksheetSource name="Emissions_Table"/>
  </cacheSource>
  <cacheFields count="12">
    <cacheField name="Scope" numFmtId="0">
      <sharedItems count="3">
        <s v="Scope 1"/>
        <s v="Scope 2"/>
        <s v="Scope 3"/>
      </sharedItems>
    </cacheField>
    <cacheField name="Location" numFmtId="0">
      <sharedItems count="21">
        <s v="All locations"/>
        <s v="Location 1: amsterdam"/>
        <s v="Location 2: "/>
        <s v="Location 3: "/>
        <s v="Location 4: "/>
        <s v="Location 5: "/>
        <s v="Location 6: "/>
        <s v="Location 7: "/>
        <s v="Location 8: "/>
        <s v="Location 9: "/>
        <s v="Location 10: "/>
        <s v="Location 1: " u="1"/>
        <s v="Location 1: ABC" u="1"/>
        <s v="Location 2: DEF" u="1"/>
        <s v="Location 1: Leiden" u="1"/>
        <s v="Location 2: Breda " u="1"/>
        <s v="Location 3: Utrecht" u="1"/>
        <s v="Location 4: Utrecht" u="1"/>
        <s v="Location 2: Nieuw-Vennep" u="1"/>
        <s v="Location 3: Luxembourg" u="1"/>
        <s v="Location 4: Giethoorn" u="1"/>
      </sharedItems>
    </cacheField>
    <cacheField name="Country" numFmtId="0">
      <sharedItems containsBlank="1" containsMixedTypes="1" containsNumber="1" containsInteger="1" minValue="0" maxValue="0"/>
    </cacheField>
    <cacheField name="Category" numFmtId="0">
      <sharedItems count="18">
        <s v="Diesel cars"/>
        <s v="Petrol cars"/>
        <s v="Natural gas"/>
        <s v="Diesel consumption for energy generation"/>
        <s v="Petrol consumption for energy generation"/>
        <s v="Refrigerant leakage"/>
        <s v="Electric cars"/>
        <s v="Purchased non-renewable electricity"/>
        <s v="Purchased renewable electricity"/>
        <s v="Generated renewable electricity"/>
        <s v="District heating"/>
        <s v="Flights"/>
        <s v="Employee commuting"/>
        <s v="Logistics"/>
        <s v="Waste"/>
        <s v="Purchased goods &amp; services"/>
        <s v="Diesel consumption for electricity generation" u="1"/>
        <s v="Petrol consumption for electricity generation" u="1"/>
      </sharedItems>
    </cacheField>
    <cacheField name="Unit" numFmtId="0">
      <sharedItems/>
    </cacheField>
    <cacheField name="Type" numFmtId="0">
      <sharedItems containsBlank="1" containsMixedTypes="1" containsNumber="1" containsInteger="1" minValue="0" maxValue="0" count="16">
        <m/>
        <n v="0"/>
        <s v="Market-based"/>
        <s v="Location-based"/>
        <s v="Company flights (&lt;700km one-way)"/>
        <s v="Company flights (700km - 2500km one-way)"/>
        <s v="Company flights (&gt;2500km one-way)"/>
        <s v="Car"/>
        <s v="Boat"/>
        <s v="Bus"/>
        <s v="Metro"/>
        <s v="Taxi"/>
        <s v="Train"/>
        <s v="Airplane"/>
        <s v="Truck"/>
        <s v="Waste processing"/>
      </sharedItems>
    </cacheField>
    <cacheField name="Lookup value" numFmtId="0">
      <sharedItems/>
    </cacheField>
    <cacheField name="Year" numFmtId="0">
      <sharedItems containsSemiMixedTypes="0" containsString="0" containsNumber="1" containsInteger="1" minValue="2020" maxValue="2025" count="6">
        <n v="2020"/>
        <n v="2021"/>
        <n v="2022"/>
        <n v="2023"/>
        <n v="2024"/>
        <n v="2025"/>
      </sharedItems>
    </cacheField>
    <cacheField name="Value" numFmtId="0">
      <sharedItems containsSemiMixedTypes="0" containsString="0" containsNumber="1" containsInteger="1" minValue="0" maxValue="0"/>
    </cacheField>
    <cacheField name="EF lookup" numFmtId="0">
      <sharedItems/>
    </cacheField>
    <cacheField name="Emission factor" numFmtId="0">
      <sharedItems containsSemiMixedTypes="0" containsString="0" containsNumber="1" minValue="0" maxValue="451.72"/>
    </cacheField>
    <cacheField name="Emissions" numFmtId="0">
      <sharedItems containsSemiMixedTypes="0" containsString="0" containsNumber="1" containsInteger="1" minValue="0" maxValue="0"/>
    </cacheField>
  </cacheFields>
  <extLst>
    <ext xmlns:x14="http://schemas.microsoft.com/office/spreadsheetml/2009/9/main" uri="{725AE2AE-9491-48be-B2B4-4EB974FC3084}">
      <x14:pivotCacheDefinition pivotCacheId="97673153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0">
  <r>
    <x v="0"/>
    <x v="0"/>
    <m/>
    <x v="0"/>
    <s v="Liters"/>
    <x v="0"/>
    <s v="Scope 1All locationsDiesel carsLiters"/>
    <x v="0"/>
    <n v="0"/>
    <s v="Scope 1Diesel carsLiters"/>
    <n v="2.6059999999999999"/>
    <n v="0"/>
  </r>
  <r>
    <x v="0"/>
    <x v="0"/>
    <m/>
    <x v="0"/>
    <s v="Liters"/>
    <x v="0"/>
    <s v="Scope 1All locationsDiesel carsLiters"/>
    <x v="1"/>
    <n v="0"/>
    <s v="Scope 1Diesel carsLiters"/>
    <n v="2.4740000000000002"/>
    <n v="0"/>
  </r>
  <r>
    <x v="0"/>
    <x v="0"/>
    <m/>
    <x v="0"/>
    <s v="Liters"/>
    <x v="0"/>
    <s v="Scope 1All locationsDiesel carsLiters"/>
    <x v="2"/>
    <n v="0"/>
    <s v="Scope 1Diesel carsLiters"/>
    <n v="2.4740000000000002"/>
    <n v="0"/>
  </r>
  <r>
    <x v="0"/>
    <x v="0"/>
    <m/>
    <x v="0"/>
    <s v="Liters"/>
    <x v="0"/>
    <s v="Scope 1All locationsDiesel carsLiters"/>
    <x v="3"/>
    <n v="0"/>
    <s v="Scope 1Diesel carsLiters"/>
    <n v="2.468"/>
    <n v="0"/>
  </r>
  <r>
    <x v="0"/>
    <x v="0"/>
    <m/>
    <x v="0"/>
    <s v="Liters"/>
    <x v="0"/>
    <s v="Scope 1All locationsDiesel carsLiters"/>
    <x v="4"/>
    <n v="0"/>
    <s v="Scope 1Diesel carsLiters"/>
    <n v="0"/>
    <n v="0"/>
  </r>
  <r>
    <x v="0"/>
    <x v="0"/>
    <m/>
    <x v="0"/>
    <s v="Liters"/>
    <x v="0"/>
    <s v="Scope 1All locationsDiesel carsLiters"/>
    <x v="5"/>
    <n v="0"/>
    <s v="Scope 1Diesel carsLiters"/>
    <n v="0"/>
    <n v="0"/>
  </r>
  <r>
    <x v="0"/>
    <x v="0"/>
    <m/>
    <x v="1"/>
    <s v="Liters"/>
    <x v="0"/>
    <s v="Scope 1All locationsPetrol carsLiters"/>
    <x v="0"/>
    <n v="0"/>
    <s v="Scope 1Petrol carsLiters"/>
    <n v="2.2690000000000001"/>
    <n v="0"/>
  </r>
  <r>
    <x v="0"/>
    <x v="0"/>
    <m/>
    <x v="1"/>
    <s v="Liters"/>
    <x v="0"/>
    <s v="Scope 1All locationsPetrol carsLiters"/>
    <x v="1"/>
    <n v="0"/>
    <s v="Scope 1Petrol carsLiters"/>
    <n v="2.141"/>
    <n v="0"/>
  </r>
  <r>
    <x v="0"/>
    <x v="0"/>
    <m/>
    <x v="1"/>
    <s v="Liters"/>
    <x v="0"/>
    <s v="Scope 1All locationsPetrol carsLiters"/>
    <x v="2"/>
    <n v="0"/>
    <s v="Scope 1Petrol carsLiters"/>
    <n v="2.141"/>
    <n v="0"/>
  </r>
  <r>
    <x v="0"/>
    <x v="0"/>
    <m/>
    <x v="1"/>
    <s v="Liters"/>
    <x v="0"/>
    <s v="Scope 1All locationsPetrol carsLiters"/>
    <x v="3"/>
    <n v="0"/>
    <s v="Scope 1Petrol carsLiters"/>
    <n v="2.1760000000000002"/>
    <n v="0"/>
  </r>
  <r>
    <x v="0"/>
    <x v="0"/>
    <m/>
    <x v="1"/>
    <s v="Liters"/>
    <x v="0"/>
    <s v="Scope 1All locationsPetrol carsLiters"/>
    <x v="4"/>
    <n v="0"/>
    <s v="Scope 1Petrol carsLiters"/>
    <n v="0"/>
    <n v="0"/>
  </r>
  <r>
    <x v="0"/>
    <x v="0"/>
    <m/>
    <x v="1"/>
    <s v="Liters"/>
    <x v="0"/>
    <s v="Scope 1All locationsPetrol carsLiters"/>
    <x v="5"/>
    <n v="0"/>
    <s v="Scope 1Petrol carsLiters"/>
    <n v="0"/>
    <n v="0"/>
  </r>
  <r>
    <x v="0"/>
    <x v="1"/>
    <m/>
    <x v="2"/>
    <s v="Select unit"/>
    <x v="0"/>
    <s v="Scope 1Location 1: amsterdamNatural gasSelect unit"/>
    <x v="0"/>
    <n v="0"/>
    <s v="Scope 1Natural gasSelect unit"/>
    <n v="0"/>
    <n v="0"/>
  </r>
  <r>
    <x v="0"/>
    <x v="1"/>
    <m/>
    <x v="2"/>
    <s v="Select unit"/>
    <x v="0"/>
    <s v="Scope 1Location 1: amsterdamNatural gasSelect unit"/>
    <x v="1"/>
    <n v="0"/>
    <s v="Scope 1Natural gasSelect unit"/>
    <n v="0"/>
    <n v="0"/>
  </r>
  <r>
    <x v="0"/>
    <x v="1"/>
    <m/>
    <x v="2"/>
    <s v="Select unit"/>
    <x v="0"/>
    <s v="Scope 1Location 1: amsterdamNatural gasSelect unit"/>
    <x v="2"/>
    <n v="0"/>
    <s v="Scope 1Natural gasSelect unit"/>
    <n v="0"/>
    <n v="0"/>
  </r>
  <r>
    <x v="0"/>
    <x v="1"/>
    <m/>
    <x v="2"/>
    <s v="Select unit"/>
    <x v="0"/>
    <s v="Scope 1Location 1: amsterdamNatural gasSelect unit"/>
    <x v="3"/>
    <n v="0"/>
    <s v="Scope 1Natural gasSelect unit"/>
    <n v="0"/>
    <n v="0"/>
  </r>
  <r>
    <x v="0"/>
    <x v="1"/>
    <m/>
    <x v="2"/>
    <s v="Select unit"/>
    <x v="0"/>
    <s v="Scope 1Location 1: amsterdamNatural gasSelect unit"/>
    <x v="4"/>
    <n v="0"/>
    <s v="Scope 1Natural gasSelect unit"/>
    <n v="0"/>
    <n v="0"/>
  </r>
  <r>
    <x v="0"/>
    <x v="1"/>
    <m/>
    <x v="2"/>
    <s v="Select unit"/>
    <x v="0"/>
    <s v="Scope 1Location 1: amsterdamNatural gasSelect unit"/>
    <x v="5"/>
    <n v="0"/>
    <s v="Scope 1Natural gasSelect unit"/>
    <n v="0"/>
    <n v="0"/>
  </r>
  <r>
    <x v="0"/>
    <x v="1"/>
    <m/>
    <x v="3"/>
    <s v="Liters"/>
    <x v="0"/>
    <s v="Scope 1Location 1: amsterdamDiesel consumption for energy generationLiters"/>
    <x v="0"/>
    <n v="0"/>
    <s v="Scope 1Diesel consumption for energy generationLiters"/>
    <n v="2.6059999999999999"/>
    <n v="0"/>
  </r>
  <r>
    <x v="0"/>
    <x v="1"/>
    <m/>
    <x v="3"/>
    <s v="Liters"/>
    <x v="0"/>
    <s v="Scope 1Location 1: amsterdamDiesel consumption for energy generationLiters"/>
    <x v="1"/>
    <n v="0"/>
    <s v="Scope 1Diesel consumption for energy generationLiters"/>
    <n v="2.4740000000000002"/>
    <n v="0"/>
  </r>
  <r>
    <x v="0"/>
    <x v="1"/>
    <m/>
    <x v="3"/>
    <s v="Liters"/>
    <x v="0"/>
    <s v="Scope 1Location 1: amsterdamDiesel consumption for energy generationLiters"/>
    <x v="2"/>
    <n v="0"/>
    <s v="Scope 1Diesel consumption for energy generationLiters"/>
    <n v="2.4740000000000002"/>
    <n v="0"/>
  </r>
  <r>
    <x v="0"/>
    <x v="1"/>
    <m/>
    <x v="3"/>
    <s v="Liters"/>
    <x v="0"/>
    <s v="Scope 1Location 1: amsterdamDiesel consumption for energy generationLiters"/>
    <x v="3"/>
    <n v="0"/>
    <s v="Scope 1Diesel consumption for energy generationLiters"/>
    <n v="2.468"/>
    <n v="0"/>
  </r>
  <r>
    <x v="0"/>
    <x v="1"/>
    <m/>
    <x v="3"/>
    <s v="Liters"/>
    <x v="0"/>
    <s v="Scope 1Location 1: amsterdamDiesel consumption for energy generationLiters"/>
    <x v="4"/>
    <n v="0"/>
    <s v="Scope 1Diesel consumption for energy generationLiters"/>
    <n v="0"/>
    <n v="0"/>
  </r>
  <r>
    <x v="0"/>
    <x v="1"/>
    <m/>
    <x v="3"/>
    <s v="Liters"/>
    <x v="0"/>
    <s v="Scope 1Location 1: amsterdamDiesel consumption for energy generationLiters"/>
    <x v="5"/>
    <n v="0"/>
    <s v="Scope 1Diesel consumption for energy generationLiters"/>
    <n v="0"/>
    <n v="0"/>
  </r>
  <r>
    <x v="0"/>
    <x v="1"/>
    <m/>
    <x v="4"/>
    <s v="Liters"/>
    <x v="0"/>
    <s v="Scope 1Location 1: amsterdamPetrol consumption for energy generationLiters"/>
    <x v="0"/>
    <n v="0"/>
    <s v="Scope 1Petrol consumption for energy generationLiters"/>
    <n v="2.2690000000000001"/>
    <n v="0"/>
  </r>
  <r>
    <x v="0"/>
    <x v="1"/>
    <m/>
    <x v="4"/>
    <s v="Liters"/>
    <x v="0"/>
    <s v="Scope 1Location 1: amsterdamPetrol consumption for energy generationLiters"/>
    <x v="1"/>
    <n v="0"/>
    <s v="Scope 1Petrol consumption for energy generationLiters"/>
    <n v="2.141"/>
    <n v="0"/>
  </r>
  <r>
    <x v="0"/>
    <x v="1"/>
    <m/>
    <x v="4"/>
    <s v="Liters"/>
    <x v="0"/>
    <s v="Scope 1Location 1: amsterdamPetrol consumption for energy generationLiters"/>
    <x v="2"/>
    <n v="0"/>
    <s v="Scope 1Petrol consumption for energy generationLiters"/>
    <n v="2.141"/>
    <n v="0"/>
  </r>
  <r>
    <x v="0"/>
    <x v="1"/>
    <m/>
    <x v="4"/>
    <s v="Liters"/>
    <x v="0"/>
    <s v="Scope 1Location 1: amsterdamPetrol consumption for energy generationLiters"/>
    <x v="3"/>
    <n v="0"/>
    <s v="Scope 1Petrol consumption for energy generationLiters"/>
    <n v="2.1760000000000002"/>
    <n v="0"/>
  </r>
  <r>
    <x v="0"/>
    <x v="1"/>
    <m/>
    <x v="4"/>
    <s v="Liters"/>
    <x v="0"/>
    <s v="Scope 1Location 1: amsterdamPetrol consumption for energy generationLiters"/>
    <x v="4"/>
    <n v="0"/>
    <s v="Scope 1Petrol consumption for energy generationLiters"/>
    <n v="0"/>
    <n v="0"/>
  </r>
  <r>
    <x v="0"/>
    <x v="1"/>
    <m/>
    <x v="4"/>
    <s v="Liters"/>
    <x v="0"/>
    <s v="Scope 1Location 1: amsterdamPetrol consumption for energy generationLiters"/>
    <x v="5"/>
    <n v="0"/>
    <s v="Scope 1Petrol consumption for energy generationLiters"/>
    <n v="0"/>
    <n v="0"/>
  </r>
  <r>
    <x v="0"/>
    <x v="1"/>
    <m/>
    <x v="5"/>
    <s v="kg"/>
    <x v="1"/>
    <s v="Scope 1Location 1: amsterdamRefrigerant leakagekg0"/>
    <x v="0"/>
    <n v="0"/>
    <s v="Scope 1Refrigerant leakagekg0"/>
    <n v="0"/>
    <n v="0"/>
  </r>
  <r>
    <x v="0"/>
    <x v="1"/>
    <m/>
    <x v="5"/>
    <s v="kg"/>
    <x v="1"/>
    <s v="Scope 1Location 1: amsterdamRefrigerant leakagekg0"/>
    <x v="1"/>
    <n v="0"/>
    <s v="Scope 1Refrigerant leakagekg0"/>
    <n v="0"/>
    <n v="0"/>
  </r>
  <r>
    <x v="0"/>
    <x v="1"/>
    <m/>
    <x v="5"/>
    <s v="kg"/>
    <x v="1"/>
    <s v="Scope 1Location 1: amsterdamRefrigerant leakagekg0"/>
    <x v="2"/>
    <n v="0"/>
    <s v="Scope 1Refrigerant leakagekg0"/>
    <n v="0"/>
    <n v="0"/>
  </r>
  <r>
    <x v="0"/>
    <x v="1"/>
    <m/>
    <x v="5"/>
    <s v="kg"/>
    <x v="1"/>
    <s v="Scope 1Location 1: amsterdamRefrigerant leakagekg0"/>
    <x v="3"/>
    <n v="0"/>
    <s v="Scope 1Refrigerant leakagekg0"/>
    <n v="0"/>
    <n v="0"/>
  </r>
  <r>
    <x v="0"/>
    <x v="1"/>
    <m/>
    <x v="5"/>
    <s v="kg"/>
    <x v="1"/>
    <s v="Scope 1Location 1: amsterdamRefrigerant leakagekg0"/>
    <x v="4"/>
    <n v="0"/>
    <s v="Scope 1Refrigerant leakagekg0"/>
    <n v="0"/>
    <n v="0"/>
  </r>
  <r>
    <x v="0"/>
    <x v="1"/>
    <m/>
    <x v="5"/>
    <s v="kg"/>
    <x v="1"/>
    <s v="Scope 1Location 1: amsterdamRefrigerant leakagekg0"/>
    <x v="5"/>
    <n v="0"/>
    <s v="Scope 1Refrigerant leakagekg0"/>
    <n v="0"/>
    <n v="0"/>
  </r>
  <r>
    <x v="0"/>
    <x v="1"/>
    <m/>
    <x v="5"/>
    <s v="kg"/>
    <x v="1"/>
    <s v="Scope 1Location 1: amsterdamRefrigerant leakagekg0"/>
    <x v="0"/>
    <n v="0"/>
    <s v="Scope 1Refrigerant leakagekg0"/>
    <n v="0"/>
    <n v="0"/>
  </r>
  <r>
    <x v="0"/>
    <x v="1"/>
    <m/>
    <x v="5"/>
    <s v="kg"/>
    <x v="1"/>
    <s v="Scope 1Location 1: amsterdamRefrigerant leakagekg0"/>
    <x v="1"/>
    <n v="0"/>
    <s v="Scope 1Refrigerant leakagekg0"/>
    <n v="0"/>
    <n v="0"/>
  </r>
  <r>
    <x v="0"/>
    <x v="1"/>
    <m/>
    <x v="5"/>
    <s v="kg"/>
    <x v="1"/>
    <s v="Scope 1Location 1: amsterdamRefrigerant leakagekg0"/>
    <x v="2"/>
    <n v="0"/>
    <s v="Scope 1Refrigerant leakagekg0"/>
    <n v="0"/>
    <n v="0"/>
  </r>
  <r>
    <x v="0"/>
    <x v="1"/>
    <m/>
    <x v="5"/>
    <s v="kg"/>
    <x v="1"/>
    <s v="Scope 1Location 1: amsterdamRefrigerant leakagekg0"/>
    <x v="3"/>
    <n v="0"/>
    <s v="Scope 1Refrigerant leakagekg0"/>
    <n v="0"/>
    <n v="0"/>
  </r>
  <r>
    <x v="0"/>
    <x v="1"/>
    <m/>
    <x v="5"/>
    <s v="kg"/>
    <x v="1"/>
    <s v="Scope 1Location 1: amsterdamRefrigerant leakagekg0"/>
    <x v="4"/>
    <n v="0"/>
    <s v="Scope 1Refrigerant leakagekg0"/>
    <n v="0"/>
    <n v="0"/>
  </r>
  <r>
    <x v="0"/>
    <x v="1"/>
    <m/>
    <x v="5"/>
    <s v="kg"/>
    <x v="1"/>
    <s v="Scope 1Location 1: amsterdamRefrigerant leakagekg0"/>
    <x v="5"/>
    <n v="0"/>
    <s v="Scope 1Refrigerant leakagekg0"/>
    <n v="0"/>
    <n v="0"/>
  </r>
  <r>
    <x v="0"/>
    <x v="1"/>
    <m/>
    <x v="5"/>
    <s v="kg"/>
    <x v="1"/>
    <s v="Scope 1Location 1: amsterdamRefrigerant leakagekg0"/>
    <x v="0"/>
    <n v="0"/>
    <s v="Scope 1Refrigerant leakagekg0"/>
    <n v="0"/>
    <n v="0"/>
  </r>
  <r>
    <x v="0"/>
    <x v="1"/>
    <m/>
    <x v="5"/>
    <s v="kg"/>
    <x v="1"/>
    <s v="Scope 1Location 1: amsterdamRefrigerant leakagekg0"/>
    <x v="1"/>
    <n v="0"/>
    <s v="Scope 1Refrigerant leakagekg0"/>
    <n v="0"/>
    <n v="0"/>
  </r>
  <r>
    <x v="0"/>
    <x v="1"/>
    <m/>
    <x v="5"/>
    <s v="kg"/>
    <x v="1"/>
    <s v="Scope 1Location 1: amsterdamRefrigerant leakagekg0"/>
    <x v="2"/>
    <n v="0"/>
    <s v="Scope 1Refrigerant leakagekg0"/>
    <n v="0"/>
    <n v="0"/>
  </r>
  <r>
    <x v="0"/>
    <x v="1"/>
    <m/>
    <x v="5"/>
    <s v="kg"/>
    <x v="1"/>
    <s v="Scope 1Location 1: amsterdamRefrigerant leakagekg0"/>
    <x v="3"/>
    <n v="0"/>
    <s v="Scope 1Refrigerant leakagekg0"/>
    <n v="0"/>
    <n v="0"/>
  </r>
  <r>
    <x v="0"/>
    <x v="1"/>
    <m/>
    <x v="5"/>
    <s v="kg"/>
    <x v="1"/>
    <s v="Scope 1Location 1: amsterdamRefrigerant leakagekg0"/>
    <x v="4"/>
    <n v="0"/>
    <s v="Scope 1Refrigerant leakagekg0"/>
    <n v="0"/>
    <n v="0"/>
  </r>
  <r>
    <x v="0"/>
    <x v="1"/>
    <m/>
    <x v="5"/>
    <s v="kg"/>
    <x v="1"/>
    <s v="Scope 1Location 1: amsterdamRefrigerant leakagekg0"/>
    <x v="5"/>
    <n v="0"/>
    <s v="Scope 1Refrigerant leakagekg0"/>
    <n v="0"/>
    <n v="0"/>
  </r>
  <r>
    <x v="0"/>
    <x v="2"/>
    <m/>
    <x v="2"/>
    <s v="Select unit"/>
    <x v="0"/>
    <s v="Scope 1Location 2: Natural gasSelect unit"/>
    <x v="0"/>
    <n v="0"/>
    <s v="Scope 1Natural gasSelect unit"/>
    <n v="0"/>
    <n v="0"/>
  </r>
  <r>
    <x v="0"/>
    <x v="2"/>
    <m/>
    <x v="2"/>
    <s v="Select unit"/>
    <x v="0"/>
    <s v="Scope 1Location 2: Natural gasSelect unit"/>
    <x v="1"/>
    <n v="0"/>
    <s v="Scope 1Natural gasSelect unit"/>
    <n v="0"/>
    <n v="0"/>
  </r>
  <r>
    <x v="0"/>
    <x v="2"/>
    <m/>
    <x v="2"/>
    <s v="Select unit"/>
    <x v="0"/>
    <s v="Scope 1Location 2: Natural gasSelect unit"/>
    <x v="2"/>
    <n v="0"/>
    <s v="Scope 1Natural gasSelect unit"/>
    <n v="0"/>
    <n v="0"/>
  </r>
  <r>
    <x v="0"/>
    <x v="2"/>
    <m/>
    <x v="2"/>
    <s v="Select unit"/>
    <x v="0"/>
    <s v="Scope 1Location 2: Natural gasSelect unit"/>
    <x v="3"/>
    <n v="0"/>
    <s v="Scope 1Natural gasSelect unit"/>
    <n v="0"/>
    <n v="0"/>
  </r>
  <r>
    <x v="0"/>
    <x v="2"/>
    <m/>
    <x v="2"/>
    <s v="Select unit"/>
    <x v="0"/>
    <s v="Scope 1Location 2: Natural gasSelect unit"/>
    <x v="4"/>
    <n v="0"/>
    <s v="Scope 1Natural gasSelect unit"/>
    <n v="0"/>
    <n v="0"/>
  </r>
  <r>
    <x v="0"/>
    <x v="2"/>
    <m/>
    <x v="2"/>
    <s v="Select unit"/>
    <x v="0"/>
    <s v="Scope 1Location 2: Natural gasSelect unit"/>
    <x v="5"/>
    <n v="0"/>
    <s v="Scope 1Natural gasSelect unit"/>
    <n v="0"/>
    <n v="0"/>
  </r>
  <r>
    <x v="0"/>
    <x v="2"/>
    <m/>
    <x v="3"/>
    <s v="Liters"/>
    <x v="0"/>
    <s v="Scope 1Location 2: Diesel consumption for energy generationLiters"/>
    <x v="0"/>
    <n v="0"/>
    <s v="Scope 1Diesel consumption for energy generationLiters"/>
    <n v="2.6059999999999999"/>
    <n v="0"/>
  </r>
  <r>
    <x v="0"/>
    <x v="2"/>
    <m/>
    <x v="3"/>
    <s v="Liters"/>
    <x v="0"/>
    <s v="Scope 1Location 2: Diesel consumption for energy generationLiters"/>
    <x v="1"/>
    <n v="0"/>
    <s v="Scope 1Diesel consumption for energy generationLiters"/>
    <n v="2.4740000000000002"/>
    <n v="0"/>
  </r>
  <r>
    <x v="0"/>
    <x v="2"/>
    <m/>
    <x v="3"/>
    <s v="Liters"/>
    <x v="0"/>
    <s v="Scope 1Location 2: Diesel consumption for energy generationLiters"/>
    <x v="2"/>
    <n v="0"/>
    <s v="Scope 1Diesel consumption for energy generationLiters"/>
    <n v="2.4740000000000002"/>
    <n v="0"/>
  </r>
  <r>
    <x v="0"/>
    <x v="2"/>
    <m/>
    <x v="3"/>
    <s v="Liters"/>
    <x v="0"/>
    <s v="Scope 1Location 2: Diesel consumption for energy generationLiters"/>
    <x v="3"/>
    <n v="0"/>
    <s v="Scope 1Diesel consumption for energy generationLiters"/>
    <n v="2.468"/>
    <n v="0"/>
  </r>
  <r>
    <x v="0"/>
    <x v="2"/>
    <m/>
    <x v="3"/>
    <s v="Liters"/>
    <x v="0"/>
    <s v="Scope 1Location 2: Diesel consumption for energy generationLiters"/>
    <x v="4"/>
    <n v="0"/>
    <s v="Scope 1Diesel consumption for energy generationLiters"/>
    <n v="0"/>
    <n v="0"/>
  </r>
  <r>
    <x v="0"/>
    <x v="2"/>
    <m/>
    <x v="3"/>
    <s v="Liters"/>
    <x v="0"/>
    <s v="Scope 1Location 2: Diesel consumption for energy generationLiters"/>
    <x v="5"/>
    <n v="0"/>
    <s v="Scope 1Diesel consumption for energy generationLiters"/>
    <n v="0"/>
    <n v="0"/>
  </r>
  <r>
    <x v="0"/>
    <x v="2"/>
    <m/>
    <x v="4"/>
    <s v="Liters"/>
    <x v="0"/>
    <s v="Scope 1Location 2: Petrol consumption for energy generationLiters"/>
    <x v="0"/>
    <n v="0"/>
    <s v="Scope 1Petrol consumption for energy generationLiters"/>
    <n v="2.2690000000000001"/>
    <n v="0"/>
  </r>
  <r>
    <x v="0"/>
    <x v="2"/>
    <m/>
    <x v="4"/>
    <s v="Liters"/>
    <x v="0"/>
    <s v="Scope 1Location 2: Petrol consumption for energy generationLiters"/>
    <x v="1"/>
    <n v="0"/>
    <s v="Scope 1Petrol consumption for energy generationLiters"/>
    <n v="2.141"/>
    <n v="0"/>
  </r>
  <r>
    <x v="0"/>
    <x v="2"/>
    <m/>
    <x v="4"/>
    <s v="Liters"/>
    <x v="0"/>
    <s v="Scope 1Location 2: Petrol consumption for energy generationLiters"/>
    <x v="2"/>
    <n v="0"/>
    <s v="Scope 1Petrol consumption for energy generationLiters"/>
    <n v="2.141"/>
    <n v="0"/>
  </r>
  <r>
    <x v="0"/>
    <x v="2"/>
    <m/>
    <x v="4"/>
    <s v="Liters"/>
    <x v="0"/>
    <s v="Scope 1Location 2: Petrol consumption for energy generationLiters"/>
    <x v="3"/>
    <n v="0"/>
    <s v="Scope 1Petrol consumption for energy generationLiters"/>
    <n v="2.1760000000000002"/>
    <n v="0"/>
  </r>
  <r>
    <x v="0"/>
    <x v="2"/>
    <m/>
    <x v="4"/>
    <s v="Liters"/>
    <x v="0"/>
    <s v="Scope 1Location 2: Petrol consumption for energy generationLiters"/>
    <x v="4"/>
    <n v="0"/>
    <s v="Scope 1Petrol consumption for energy generationLiters"/>
    <n v="0"/>
    <n v="0"/>
  </r>
  <r>
    <x v="0"/>
    <x v="2"/>
    <m/>
    <x v="4"/>
    <s v="Liters"/>
    <x v="0"/>
    <s v="Scope 1Location 2: Petrol consumption for energy generationLiters"/>
    <x v="5"/>
    <n v="0"/>
    <s v="Scope 1Petrol consumption for energy generationLiters"/>
    <n v="0"/>
    <n v="0"/>
  </r>
  <r>
    <x v="0"/>
    <x v="2"/>
    <m/>
    <x v="5"/>
    <s v="kg"/>
    <x v="1"/>
    <s v="Scope 1Location 2: Refrigerant leakagekg0"/>
    <x v="0"/>
    <n v="0"/>
    <s v="Scope 1Refrigerant leakagekg0"/>
    <n v="0"/>
    <n v="0"/>
  </r>
  <r>
    <x v="0"/>
    <x v="2"/>
    <m/>
    <x v="5"/>
    <s v="kg"/>
    <x v="1"/>
    <s v="Scope 1Location 2: Refrigerant leakagekg0"/>
    <x v="1"/>
    <n v="0"/>
    <s v="Scope 1Refrigerant leakagekg0"/>
    <n v="0"/>
    <n v="0"/>
  </r>
  <r>
    <x v="0"/>
    <x v="2"/>
    <m/>
    <x v="5"/>
    <s v="kg"/>
    <x v="1"/>
    <s v="Scope 1Location 2: Refrigerant leakagekg0"/>
    <x v="2"/>
    <n v="0"/>
    <s v="Scope 1Refrigerant leakagekg0"/>
    <n v="0"/>
    <n v="0"/>
  </r>
  <r>
    <x v="0"/>
    <x v="2"/>
    <m/>
    <x v="5"/>
    <s v="kg"/>
    <x v="1"/>
    <s v="Scope 1Location 2: Refrigerant leakagekg0"/>
    <x v="3"/>
    <n v="0"/>
    <s v="Scope 1Refrigerant leakagekg0"/>
    <n v="0"/>
    <n v="0"/>
  </r>
  <r>
    <x v="0"/>
    <x v="2"/>
    <m/>
    <x v="5"/>
    <s v="kg"/>
    <x v="1"/>
    <s v="Scope 1Location 2: Refrigerant leakagekg0"/>
    <x v="4"/>
    <n v="0"/>
    <s v="Scope 1Refrigerant leakagekg0"/>
    <n v="0"/>
    <n v="0"/>
  </r>
  <r>
    <x v="0"/>
    <x v="2"/>
    <m/>
    <x v="5"/>
    <s v="kg"/>
    <x v="1"/>
    <s v="Scope 1Location 2: Refrigerant leakagekg0"/>
    <x v="5"/>
    <n v="0"/>
    <s v="Scope 1Refrigerant leakagekg0"/>
    <n v="0"/>
    <n v="0"/>
  </r>
  <r>
    <x v="0"/>
    <x v="2"/>
    <m/>
    <x v="5"/>
    <s v="kg"/>
    <x v="1"/>
    <s v="Scope 1Location 2: Refrigerant leakagekg0"/>
    <x v="0"/>
    <n v="0"/>
    <s v="Scope 1Refrigerant leakagekg0"/>
    <n v="0"/>
    <n v="0"/>
  </r>
  <r>
    <x v="0"/>
    <x v="2"/>
    <m/>
    <x v="5"/>
    <s v="kg"/>
    <x v="1"/>
    <s v="Scope 1Location 2: Refrigerant leakagekg0"/>
    <x v="1"/>
    <n v="0"/>
    <s v="Scope 1Refrigerant leakagekg0"/>
    <n v="0"/>
    <n v="0"/>
  </r>
  <r>
    <x v="0"/>
    <x v="2"/>
    <m/>
    <x v="5"/>
    <s v="kg"/>
    <x v="1"/>
    <s v="Scope 1Location 2: Refrigerant leakagekg0"/>
    <x v="2"/>
    <n v="0"/>
    <s v="Scope 1Refrigerant leakagekg0"/>
    <n v="0"/>
    <n v="0"/>
  </r>
  <r>
    <x v="0"/>
    <x v="2"/>
    <m/>
    <x v="5"/>
    <s v="kg"/>
    <x v="1"/>
    <s v="Scope 1Location 2: Refrigerant leakagekg0"/>
    <x v="3"/>
    <n v="0"/>
    <s v="Scope 1Refrigerant leakagekg0"/>
    <n v="0"/>
    <n v="0"/>
  </r>
  <r>
    <x v="0"/>
    <x v="2"/>
    <m/>
    <x v="5"/>
    <s v="kg"/>
    <x v="1"/>
    <s v="Scope 1Location 2: Refrigerant leakagekg0"/>
    <x v="4"/>
    <n v="0"/>
    <s v="Scope 1Refrigerant leakagekg0"/>
    <n v="0"/>
    <n v="0"/>
  </r>
  <r>
    <x v="0"/>
    <x v="2"/>
    <m/>
    <x v="5"/>
    <s v="kg"/>
    <x v="1"/>
    <s v="Scope 1Location 2: Refrigerant leakagekg0"/>
    <x v="5"/>
    <n v="0"/>
    <s v="Scope 1Refrigerant leakagekg0"/>
    <n v="0"/>
    <n v="0"/>
  </r>
  <r>
    <x v="0"/>
    <x v="2"/>
    <m/>
    <x v="5"/>
    <s v="kg"/>
    <x v="1"/>
    <s v="Scope 1Location 2: Refrigerant leakagekg0"/>
    <x v="0"/>
    <n v="0"/>
    <s v="Scope 1Refrigerant leakagekg0"/>
    <n v="0"/>
    <n v="0"/>
  </r>
  <r>
    <x v="0"/>
    <x v="2"/>
    <m/>
    <x v="5"/>
    <s v="kg"/>
    <x v="1"/>
    <s v="Scope 1Location 2: Refrigerant leakagekg0"/>
    <x v="1"/>
    <n v="0"/>
    <s v="Scope 1Refrigerant leakagekg0"/>
    <n v="0"/>
    <n v="0"/>
  </r>
  <r>
    <x v="0"/>
    <x v="2"/>
    <m/>
    <x v="5"/>
    <s v="kg"/>
    <x v="1"/>
    <s v="Scope 1Location 2: Refrigerant leakagekg0"/>
    <x v="2"/>
    <n v="0"/>
    <s v="Scope 1Refrigerant leakagekg0"/>
    <n v="0"/>
    <n v="0"/>
  </r>
  <r>
    <x v="0"/>
    <x v="2"/>
    <m/>
    <x v="5"/>
    <s v="kg"/>
    <x v="1"/>
    <s v="Scope 1Location 2: Refrigerant leakagekg0"/>
    <x v="3"/>
    <n v="0"/>
    <s v="Scope 1Refrigerant leakagekg0"/>
    <n v="0"/>
    <n v="0"/>
  </r>
  <r>
    <x v="0"/>
    <x v="2"/>
    <m/>
    <x v="5"/>
    <s v="kg"/>
    <x v="1"/>
    <s v="Scope 1Location 2: Refrigerant leakagekg0"/>
    <x v="4"/>
    <n v="0"/>
    <s v="Scope 1Refrigerant leakagekg0"/>
    <n v="0"/>
    <n v="0"/>
  </r>
  <r>
    <x v="0"/>
    <x v="2"/>
    <m/>
    <x v="5"/>
    <s v="kg"/>
    <x v="1"/>
    <s v="Scope 1Location 2: Refrigerant leakagekg0"/>
    <x v="5"/>
    <n v="0"/>
    <s v="Scope 1Refrigerant leakagekg0"/>
    <n v="0"/>
    <n v="0"/>
  </r>
  <r>
    <x v="0"/>
    <x v="3"/>
    <m/>
    <x v="2"/>
    <s v="Select unit"/>
    <x v="0"/>
    <s v="Scope 1Location 3: Natural gasSelect unit"/>
    <x v="0"/>
    <n v="0"/>
    <s v="Scope 1Natural gasSelect unit"/>
    <n v="0"/>
    <n v="0"/>
  </r>
  <r>
    <x v="0"/>
    <x v="3"/>
    <m/>
    <x v="2"/>
    <s v="Select unit"/>
    <x v="0"/>
    <s v="Scope 1Location 3: Natural gasSelect unit"/>
    <x v="1"/>
    <n v="0"/>
    <s v="Scope 1Natural gasSelect unit"/>
    <n v="0"/>
    <n v="0"/>
  </r>
  <r>
    <x v="0"/>
    <x v="3"/>
    <m/>
    <x v="2"/>
    <s v="Select unit"/>
    <x v="0"/>
    <s v="Scope 1Location 3: Natural gasSelect unit"/>
    <x v="2"/>
    <n v="0"/>
    <s v="Scope 1Natural gasSelect unit"/>
    <n v="0"/>
    <n v="0"/>
  </r>
  <r>
    <x v="0"/>
    <x v="3"/>
    <m/>
    <x v="2"/>
    <s v="Select unit"/>
    <x v="0"/>
    <s v="Scope 1Location 3: Natural gasSelect unit"/>
    <x v="3"/>
    <n v="0"/>
    <s v="Scope 1Natural gasSelect unit"/>
    <n v="0"/>
    <n v="0"/>
  </r>
  <r>
    <x v="0"/>
    <x v="3"/>
    <m/>
    <x v="2"/>
    <s v="Select unit"/>
    <x v="0"/>
    <s v="Scope 1Location 3: Natural gasSelect unit"/>
    <x v="4"/>
    <n v="0"/>
    <s v="Scope 1Natural gasSelect unit"/>
    <n v="0"/>
    <n v="0"/>
  </r>
  <r>
    <x v="0"/>
    <x v="3"/>
    <m/>
    <x v="2"/>
    <s v="Select unit"/>
    <x v="0"/>
    <s v="Scope 1Location 3: Natural gasSelect unit"/>
    <x v="5"/>
    <n v="0"/>
    <s v="Scope 1Natural gasSelect unit"/>
    <n v="0"/>
    <n v="0"/>
  </r>
  <r>
    <x v="0"/>
    <x v="3"/>
    <m/>
    <x v="3"/>
    <s v="Liters"/>
    <x v="0"/>
    <s v="Scope 1Location 3: Diesel consumption for energy generationLiters"/>
    <x v="0"/>
    <n v="0"/>
    <s v="Scope 1Diesel consumption for energy generationLiters"/>
    <n v="2.6059999999999999"/>
    <n v="0"/>
  </r>
  <r>
    <x v="0"/>
    <x v="3"/>
    <m/>
    <x v="3"/>
    <s v="Liters"/>
    <x v="0"/>
    <s v="Scope 1Location 3: Diesel consumption for energy generationLiters"/>
    <x v="1"/>
    <n v="0"/>
    <s v="Scope 1Diesel consumption for energy generationLiters"/>
    <n v="2.4740000000000002"/>
    <n v="0"/>
  </r>
  <r>
    <x v="0"/>
    <x v="3"/>
    <m/>
    <x v="3"/>
    <s v="Liters"/>
    <x v="0"/>
    <s v="Scope 1Location 3: Diesel consumption for energy generationLiters"/>
    <x v="2"/>
    <n v="0"/>
    <s v="Scope 1Diesel consumption for energy generationLiters"/>
    <n v="2.4740000000000002"/>
    <n v="0"/>
  </r>
  <r>
    <x v="0"/>
    <x v="3"/>
    <m/>
    <x v="3"/>
    <s v="Liters"/>
    <x v="0"/>
    <s v="Scope 1Location 3: Diesel consumption for energy generationLiters"/>
    <x v="3"/>
    <n v="0"/>
    <s v="Scope 1Diesel consumption for energy generationLiters"/>
    <n v="2.468"/>
    <n v="0"/>
  </r>
  <r>
    <x v="0"/>
    <x v="3"/>
    <m/>
    <x v="3"/>
    <s v="Liters"/>
    <x v="0"/>
    <s v="Scope 1Location 3: Diesel consumption for energy generationLiters"/>
    <x v="4"/>
    <n v="0"/>
    <s v="Scope 1Diesel consumption for energy generationLiters"/>
    <n v="0"/>
    <n v="0"/>
  </r>
  <r>
    <x v="0"/>
    <x v="3"/>
    <m/>
    <x v="3"/>
    <s v="Liters"/>
    <x v="0"/>
    <s v="Scope 1Location 3: Diesel consumption for energy generationLiters"/>
    <x v="5"/>
    <n v="0"/>
    <s v="Scope 1Diesel consumption for energy generationLiters"/>
    <n v="0"/>
    <n v="0"/>
  </r>
  <r>
    <x v="0"/>
    <x v="3"/>
    <m/>
    <x v="4"/>
    <s v="Liters"/>
    <x v="0"/>
    <s v="Scope 1Location 3: Petrol consumption for energy generationLiters"/>
    <x v="0"/>
    <n v="0"/>
    <s v="Scope 1Petrol consumption for energy generationLiters"/>
    <n v="2.2690000000000001"/>
    <n v="0"/>
  </r>
  <r>
    <x v="0"/>
    <x v="3"/>
    <m/>
    <x v="4"/>
    <s v="Liters"/>
    <x v="0"/>
    <s v="Scope 1Location 3: Petrol consumption for energy generationLiters"/>
    <x v="1"/>
    <n v="0"/>
    <s v="Scope 1Petrol consumption for energy generationLiters"/>
    <n v="2.141"/>
    <n v="0"/>
  </r>
  <r>
    <x v="0"/>
    <x v="3"/>
    <m/>
    <x v="4"/>
    <s v="Liters"/>
    <x v="0"/>
    <s v="Scope 1Location 3: Petrol consumption for energy generationLiters"/>
    <x v="2"/>
    <n v="0"/>
    <s v="Scope 1Petrol consumption for energy generationLiters"/>
    <n v="2.141"/>
    <n v="0"/>
  </r>
  <r>
    <x v="0"/>
    <x v="3"/>
    <m/>
    <x v="4"/>
    <s v="Liters"/>
    <x v="0"/>
    <s v="Scope 1Location 3: Petrol consumption for energy generationLiters"/>
    <x v="3"/>
    <n v="0"/>
    <s v="Scope 1Petrol consumption for energy generationLiters"/>
    <n v="2.1760000000000002"/>
    <n v="0"/>
  </r>
  <r>
    <x v="0"/>
    <x v="3"/>
    <m/>
    <x v="4"/>
    <s v="Liters"/>
    <x v="0"/>
    <s v="Scope 1Location 3: Petrol consumption for energy generationLiters"/>
    <x v="4"/>
    <n v="0"/>
    <s v="Scope 1Petrol consumption for energy generationLiters"/>
    <n v="0"/>
    <n v="0"/>
  </r>
  <r>
    <x v="0"/>
    <x v="3"/>
    <m/>
    <x v="4"/>
    <s v="Liters"/>
    <x v="0"/>
    <s v="Scope 1Location 3: Petrol consumption for energy generationLiters"/>
    <x v="5"/>
    <n v="0"/>
    <s v="Scope 1Petrol consumption for energy generationLiters"/>
    <n v="0"/>
    <n v="0"/>
  </r>
  <r>
    <x v="0"/>
    <x v="3"/>
    <m/>
    <x v="5"/>
    <s v="kg"/>
    <x v="1"/>
    <s v="Scope 1Location 3: Refrigerant leakagekg0"/>
    <x v="0"/>
    <n v="0"/>
    <s v="Scope 1Refrigerant leakagekg0"/>
    <n v="0"/>
    <n v="0"/>
  </r>
  <r>
    <x v="0"/>
    <x v="3"/>
    <m/>
    <x v="5"/>
    <s v="kg"/>
    <x v="1"/>
    <s v="Scope 1Location 3: Refrigerant leakagekg0"/>
    <x v="1"/>
    <n v="0"/>
    <s v="Scope 1Refrigerant leakagekg0"/>
    <n v="0"/>
    <n v="0"/>
  </r>
  <r>
    <x v="0"/>
    <x v="3"/>
    <m/>
    <x v="5"/>
    <s v="kg"/>
    <x v="1"/>
    <s v="Scope 1Location 3: Refrigerant leakagekg0"/>
    <x v="2"/>
    <n v="0"/>
    <s v="Scope 1Refrigerant leakagekg0"/>
    <n v="0"/>
    <n v="0"/>
  </r>
  <r>
    <x v="0"/>
    <x v="3"/>
    <m/>
    <x v="5"/>
    <s v="kg"/>
    <x v="1"/>
    <s v="Scope 1Location 3: Refrigerant leakagekg0"/>
    <x v="3"/>
    <n v="0"/>
    <s v="Scope 1Refrigerant leakagekg0"/>
    <n v="0"/>
    <n v="0"/>
  </r>
  <r>
    <x v="0"/>
    <x v="3"/>
    <m/>
    <x v="5"/>
    <s v="kg"/>
    <x v="1"/>
    <s v="Scope 1Location 3: Refrigerant leakagekg0"/>
    <x v="4"/>
    <n v="0"/>
    <s v="Scope 1Refrigerant leakagekg0"/>
    <n v="0"/>
    <n v="0"/>
  </r>
  <r>
    <x v="0"/>
    <x v="3"/>
    <m/>
    <x v="5"/>
    <s v="kg"/>
    <x v="1"/>
    <s v="Scope 1Location 3: Refrigerant leakagekg0"/>
    <x v="5"/>
    <n v="0"/>
    <s v="Scope 1Refrigerant leakagekg0"/>
    <n v="0"/>
    <n v="0"/>
  </r>
  <r>
    <x v="0"/>
    <x v="3"/>
    <m/>
    <x v="5"/>
    <s v="kg"/>
    <x v="1"/>
    <s v="Scope 1Location 3: Refrigerant leakagekg0"/>
    <x v="0"/>
    <n v="0"/>
    <s v="Scope 1Refrigerant leakagekg0"/>
    <n v="0"/>
    <n v="0"/>
  </r>
  <r>
    <x v="0"/>
    <x v="3"/>
    <m/>
    <x v="5"/>
    <s v="kg"/>
    <x v="1"/>
    <s v="Scope 1Location 3: Refrigerant leakagekg0"/>
    <x v="1"/>
    <n v="0"/>
    <s v="Scope 1Refrigerant leakagekg0"/>
    <n v="0"/>
    <n v="0"/>
  </r>
  <r>
    <x v="0"/>
    <x v="3"/>
    <m/>
    <x v="5"/>
    <s v="kg"/>
    <x v="1"/>
    <s v="Scope 1Location 3: Refrigerant leakagekg0"/>
    <x v="2"/>
    <n v="0"/>
    <s v="Scope 1Refrigerant leakagekg0"/>
    <n v="0"/>
    <n v="0"/>
  </r>
  <r>
    <x v="0"/>
    <x v="3"/>
    <m/>
    <x v="5"/>
    <s v="kg"/>
    <x v="1"/>
    <s v="Scope 1Location 3: Refrigerant leakagekg0"/>
    <x v="3"/>
    <n v="0"/>
    <s v="Scope 1Refrigerant leakagekg0"/>
    <n v="0"/>
    <n v="0"/>
  </r>
  <r>
    <x v="0"/>
    <x v="3"/>
    <m/>
    <x v="5"/>
    <s v="kg"/>
    <x v="1"/>
    <s v="Scope 1Location 3: Refrigerant leakagekg0"/>
    <x v="4"/>
    <n v="0"/>
    <s v="Scope 1Refrigerant leakagekg0"/>
    <n v="0"/>
    <n v="0"/>
  </r>
  <r>
    <x v="0"/>
    <x v="3"/>
    <m/>
    <x v="5"/>
    <s v="kg"/>
    <x v="1"/>
    <s v="Scope 1Location 3: Refrigerant leakagekg0"/>
    <x v="5"/>
    <n v="0"/>
    <s v="Scope 1Refrigerant leakagekg0"/>
    <n v="0"/>
    <n v="0"/>
  </r>
  <r>
    <x v="0"/>
    <x v="3"/>
    <m/>
    <x v="5"/>
    <s v="kg"/>
    <x v="1"/>
    <s v="Scope 1Location 3: Refrigerant leakagekg0"/>
    <x v="0"/>
    <n v="0"/>
    <s v="Scope 1Refrigerant leakagekg0"/>
    <n v="0"/>
    <n v="0"/>
  </r>
  <r>
    <x v="0"/>
    <x v="3"/>
    <m/>
    <x v="5"/>
    <s v="kg"/>
    <x v="1"/>
    <s v="Scope 1Location 3: Refrigerant leakagekg0"/>
    <x v="1"/>
    <n v="0"/>
    <s v="Scope 1Refrigerant leakagekg0"/>
    <n v="0"/>
    <n v="0"/>
  </r>
  <r>
    <x v="0"/>
    <x v="3"/>
    <m/>
    <x v="5"/>
    <s v="kg"/>
    <x v="1"/>
    <s v="Scope 1Location 3: Refrigerant leakagekg0"/>
    <x v="2"/>
    <n v="0"/>
    <s v="Scope 1Refrigerant leakagekg0"/>
    <n v="0"/>
    <n v="0"/>
  </r>
  <r>
    <x v="0"/>
    <x v="3"/>
    <m/>
    <x v="5"/>
    <s v="kg"/>
    <x v="1"/>
    <s v="Scope 1Location 3: Refrigerant leakagekg0"/>
    <x v="3"/>
    <n v="0"/>
    <s v="Scope 1Refrigerant leakagekg0"/>
    <n v="0"/>
    <n v="0"/>
  </r>
  <r>
    <x v="0"/>
    <x v="3"/>
    <m/>
    <x v="5"/>
    <s v="kg"/>
    <x v="1"/>
    <s v="Scope 1Location 3: Refrigerant leakagekg0"/>
    <x v="4"/>
    <n v="0"/>
    <s v="Scope 1Refrigerant leakagekg0"/>
    <n v="0"/>
    <n v="0"/>
  </r>
  <r>
    <x v="0"/>
    <x v="3"/>
    <m/>
    <x v="5"/>
    <s v="kg"/>
    <x v="1"/>
    <s v="Scope 1Location 3: Refrigerant leakagekg0"/>
    <x v="5"/>
    <n v="0"/>
    <s v="Scope 1Refrigerant leakagekg0"/>
    <n v="0"/>
    <n v="0"/>
  </r>
  <r>
    <x v="0"/>
    <x v="4"/>
    <m/>
    <x v="2"/>
    <s v="Select unit"/>
    <x v="0"/>
    <s v="Scope 1Location 4: Natural gasSelect unit"/>
    <x v="0"/>
    <n v="0"/>
    <s v="Scope 1Natural gasSelect unit"/>
    <n v="0"/>
    <n v="0"/>
  </r>
  <r>
    <x v="0"/>
    <x v="4"/>
    <m/>
    <x v="2"/>
    <s v="Select unit"/>
    <x v="0"/>
    <s v="Scope 1Location 4: Natural gasSelect unit"/>
    <x v="1"/>
    <n v="0"/>
    <s v="Scope 1Natural gasSelect unit"/>
    <n v="0"/>
    <n v="0"/>
  </r>
  <r>
    <x v="0"/>
    <x v="4"/>
    <m/>
    <x v="2"/>
    <s v="Select unit"/>
    <x v="0"/>
    <s v="Scope 1Location 4: Natural gasSelect unit"/>
    <x v="2"/>
    <n v="0"/>
    <s v="Scope 1Natural gasSelect unit"/>
    <n v="0"/>
    <n v="0"/>
  </r>
  <r>
    <x v="0"/>
    <x v="4"/>
    <m/>
    <x v="2"/>
    <s v="Select unit"/>
    <x v="0"/>
    <s v="Scope 1Location 4: Natural gasSelect unit"/>
    <x v="3"/>
    <n v="0"/>
    <s v="Scope 1Natural gasSelect unit"/>
    <n v="0"/>
    <n v="0"/>
  </r>
  <r>
    <x v="0"/>
    <x v="4"/>
    <m/>
    <x v="2"/>
    <s v="Select unit"/>
    <x v="0"/>
    <s v="Scope 1Location 4: Natural gasSelect unit"/>
    <x v="4"/>
    <n v="0"/>
    <s v="Scope 1Natural gasSelect unit"/>
    <n v="0"/>
    <n v="0"/>
  </r>
  <r>
    <x v="0"/>
    <x v="4"/>
    <m/>
    <x v="2"/>
    <s v="Select unit"/>
    <x v="0"/>
    <s v="Scope 1Location 4: Natural gasSelect unit"/>
    <x v="5"/>
    <n v="0"/>
    <s v="Scope 1Natural gasSelect unit"/>
    <n v="0"/>
    <n v="0"/>
  </r>
  <r>
    <x v="0"/>
    <x v="4"/>
    <m/>
    <x v="3"/>
    <s v="Liters"/>
    <x v="0"/>
    <s v="Scope 1Location 4: Diesel consumption for energy generationLiters"/>
    <x v="0"/>
    <n v="0"/>
    <s v="Scope 1Diesel consumption for energy generationLiters"/>
    <n v="2.6059999999999999"/>
    <n v="0"/>
  </r>
  <r>
    <x v="0"/>
    <x v="4"/>
    <m/>
    <x v="3"/>
    <s v="Liters"/>
    <x v="0"/>
    <s v="Scope 1Location 4: Diesel consumption for energy generationLiters"/>
    <x v="1"/>
    <n v="0"/>
    <s v="Scope 1Diesel consumption for energy generationLiters"/>
    <n v="2.4740000000000002"/>
    <n v="0"/>
  </r>
  <r>
    <x v="0"/>
    <x v="4"/>
    <m/>
    <x v="3"/>
    <s v="Liters"/>
    <x v="0"/>
    <s v="Scope 1Location 4: Diesel consumption for energy generationLiters"/>
    <x v="2"/>
    <n v="0"/>
    <s v="Scope 1Diesel consumption for energy generationLiters"/>
    <n v="2.4740000000000002"/>
    <n v="0"/>
  </r>
  <r>
    <x v="0"/>
    <x v="4"/>
    <m/>
    <x v="3"/>
    <s v="Liters"/>
    <x v="0"/>
    <s v="Scope 1Location 4: Diesel consumption for energy generationLiters"/>
    <x v="3"/>
    <n v="0"/>
    <s v="Scope 1Diesel consumption for energy generationLiters"/>
    <n v="2.468"/>
    <n v="0"/>
  </r>
  <r>
    <x v="0"/>
    <x v="4"/>
    <m/>
    <x v="3"/>
    <s v="Liters"/>
    <x v="0"/>
    <s v="Scope 1Location 4: Diesel consumption for energy generationLiters"/>
    <x v="4"/>
    <n v="0"/>
    <s v="Scope 1Diesel consumption for energy generationLiters"/>
    <n v="0"/>
    <n v="0"/>
  </r>
  <r>
    <x v="0"/>
    <x v="4"/>
    <m/>
    <x v="3"/>
    <s v="Liters"/>
    <x v="0"/>
    <s v="Scope 1Location 4: Diesel consumption for energy generationLiters"/>
    <x v="5"/>
    <n v="0"/>
    <s v="Scope 1Diesel consumption for energy generationLiters"/>
    <n v="0"/>
    <n v="0"/>
  </r>
  <r>
    <x v="0"/>
    <x v="4"/>
    <m/>
    <x v="4"/>
    <s v="Liters"/>
    <x v="0"/>
    <s v="Scope 1Location 4: Petrol consumption for energy generationLiters"/>
    <x v="0"/>
    <n v="0"/>
    <s v="Scope 1Petrol consumption for energy generationLiters"/>
    <n v="2.2690000000000001"/>
    <n v="0"/>
  </r>
  <r>
    <x v="0"/>
    <x v="4"/>
    <m/>
    <x v="4"/>
    <s v="Liters"/>
    <x v="0"/>
    <s v="Scope 1Location 4: Petrol consumption for energy generationLiters"/>
    <x v="1"/>
    <n v="0"/>
    <s v="Scope 1Petrol consumption for energy generationLiters"/>
    <n v="2.141"/>
    <n v="0"/>
  </r>
  <r>
    <x v="0"/>
    <x v="4"/>
    <m/>
    <x v="4"/>
    <s v="Liters"/>
    <x v="0"/>
    <s v="Scope 1Location 4: Petrol consumption for energy generationLiters"/>
    <x v="2"/>
    <n v="0"/>
    <s v="Scope 1Petrol consumption for energy generationLiters"/>
    <n v="2.141"/>
    <n v="0"/>
  </r>
  <r>
    <x v="0"/>
    <x v="4"/>
    <m/>
    <x v="4"/>
    <s v="Liters"/>
    <x v="0"/>
    <s v="Scope 1Location 4: Petrol consumption for energy generationLiters"/>
    <x v="3"/>
    <n v="0"/>
    <s v="Scope 1Petrol consumption for energy generationLiters"/>
    <n v="2.1760000000000002"/>
    <n v="0"/>
  </r>
  <r>
    <x v="0"/>
    <x v="4"/>
    <m/>
    <x v="4"/>
    <s v="Liters"/>
    <x v="0"/>
    <s v="Scope 1Location 4: Petrol consumption for energy generationLiters"/>
    <x v="4"/>
    <n v="0"/>
    <s v="Scope 1Petrol consumption for energy generationLiters"/>
    <n v="0"/>
    <n v="0"/>
  </r>
  <r>
    <x v="0"/>
    <x v="4"/>
    <m/>
    <x v="4"/>
    <s v="Liters"/>
    <x v="0"/>
    <s v="Scope 1Location 4: Petrol consumption for energy generationLiters"/>
    <x v="5"/>
    <n v="0"/>
    <s v="Scope 1Petrol consumption for energy generationLiters"/>
    <n v="0"/>
    <n v="0"/>
  </r>
  <r>
    <x v="0"/>
    <x v="4"/>
    <m/>
    <x v="5"/>
    <s v="kg"/>
    <x v="1"/>
    <s v="Scope 1Location 4: Refrigerant leakagekg0"/>
    <x v="0"/>
    <n v="0"/>
    <s v="Scope 1Refrigerant leakagekg0"/>
    <n v="0"/>
    <n v="0"/>
  </r>
  <r>
    <x v="0"/>
    <x v="4"/>
    <m/>
    <x v="5"/>
    <s v="kg"/>
    <x v="1"/>
    <s v="Scope 1Location 4: Refrigerant leakagekg0"/>
    <x v="1"/>
    <n v="0"/>
    <s v="Scope 1Refrigerant leakagekg0"/>
    <n v="0"/>
    <n v="0"/>
  </r>
  <r>
    <x v="0"/>
    <x v="4"/>
    <m/>
    <x v="5"/>
    <s v="kg"/>
    <x v="1"/>
    <s v="Scope 1Location 4: Refrigerant leakagekg0"/>
    <x v="2"/>
    <n v="0"/>
    <s v="Scope 1Refrigerant leakagekg0"/>
    <n v="0"/>
    <n v="0"/>
  </r>
  <r>
    <x v="0"/>
    <x v="4"/>
    <m/>
    <x v="5"/>
    <s v="kg"/>
    <x v="1"/>
    <s v="Scope 1Location 4: Refrigerant leakagekg0"/>
    <x v="3"/>
    <n v="0"/>
    <s v="Scope 1Refrigerant leakagekg0"/>
    <n v="0"/>
    <n v="0"/>
  </r>
  <r>
    <x v="0"/>
    <x v="4"/>
    <m/>
    <x v="5"/>
    <s v="kg"/>
    <x v="1"/>
    <s v="Scope 1Location 4: Refrigerant leakagekg0"/>
    <x v="4"/>
    <n v="0"/>
    <s v="Scope 1Refrigerant leakagekg0"/>
    <n v="0"/>
    <n v="0"/>
  </r>
  <r>
    <x v="0"/>
    <x v="4"/>
    <m/>
    <x v="5"/>
    <s v="kg"/>
    <x v="1"/>
    <s v="Scope 1Location 4: Refrigerant leakagekg0"/>
    <x v="5"/>
    <n v="0"/>
    <s v="Scope 1Refrigerant leakagekg0"/>
    <n v="0"/>
    <n v="0"/>
  </r>
  <r>
    <x v="0"/>
    <x v="4"/>
    <m/>
    <x v="5"/>
    <s v="kg"/>
    <x v="1"/>
    <s v="Scope 1Location 4: Refrigerant leakagekg0"/>
    <x v="0"/>
    <n v="0"/>
    <s v="Scope 1Refrigerant leakagekg0"/>
    <n v="0"/>
    <n v="0"/>
  </r>
  <r>
    <x v="0"/>
    <x v="4"/>
    <m/>
    <x v="5"/>
    <s v="kg"/>
    <x v="1"/>
    <s v="Scope 1Location 4: Refrigerant leakagekg0"/>
    <x v="1"/>
    <n v="0"/>
    <s v="Scope 1Refrigerant leakagekg0"/>
    <n v="0"/>
    <n v="0"/>
  </r>
  <r>
    <x v="0"/>
    <x v="4"/>
    <m/>
    <x v="5"/>
    <s v="kg"/>
    <x v="1"/>
    <s v="Scope 1Location 4: Refrigerant leakagekg0"/>
    <x v="2"/>
    <n v="0"/>
    <s v="Scope 1Refrigerant leakagekg0"/>
    <n v="0"/>
    <n v="0"/>
  </r>
  <r>
    <x v="0"/>
    <x v="4"/>
    <m/>
    <x v="5"/>
    <s v="kg"/>
    <x v="1"/>
    <s v="Scope 1Location 4: Refrigerant leakagekg0"/>
    <x v="3"/>
    <n v="0"/>
    <s v="Scope 1Refrigerant leakagekg0"/>
    <n v="0"/>
    <n v="0"/>
  </r>
  <r>
    <x v="0"/>
    <x v="4"/>
    <m/>
    <x v="5"/>
    <s v="kg"/>
    <x v="1"/>
    <s v="Scope 1Location 4: Refrigerant leakagekg0"/>
    <x v="4"/>
    <n v="0"/>
    <s v="Scope 1Refrigerant leakagekg0"/>
    <n v="0"/>
    <n v="0"/>
  </r>
  <r>
    <x v="0"/>
    <x v="4"/>
    <m/>
    <x v="5"/>
    <s v="kg"/>
    <x v="1"/>
    <s v="Scope 1Location 4: Refrigerant leakagekg0"/>
    <x v="5"/>
    <n v="0"/>
    <s v="Scope 1Refrigerant leakagekg0"/>
    <n v="0"/>
    <n v="0"/>
  </r>
  <r>
    <x v="0"/>
    <x v="4"/>
    <m/>
    <x v="5"/>
    <s v="kg"/>
    <x v="1"/>
    <s v="Scope 1Location 4: Refrigerant leakagekg0"/>
    <x v="0"/>
    <n v="0"/>
    <s v="Scope 1Refrigerant leakagekg0"/>
    <n v="0"/>
    <n v="0"/>
  </r>
  <r>
    <x v="0"/>
    <x v="4"/>
    <m/>
    <x v="5"/>
    <s v="kg"/>
    <x v="1"/>
    <s v="Scope 1Location 4: Refrigerant leakagekg0"/>
    <x v="1"/>
    <n v="0"/>
    <s v="Scope 1Refrigerant leakagekg0"/>
    <n v="0"/>
    <n v="0"/>
  </r>
  <r>
    <x v="0"/>
    <x v="4"/>
    <m/>
    <x v="5"/>
    <s v="kg"/>
    <x v="1"/>
    <s v="Scope 1Location 4: Refrigerant leakagekg0"/>
    <x v="2"/>
    <n v="0"/>
    <s v="Scope 1Refrigerant leakagekg0"/>
    <n v="0"/>
    <n v="0"/>
  </r>
  <r>
    <x v="0"/>
    <x v="4"/>
    <m/>
    <x v="5"/>
    <s v="kg"/>
    <x v="1"/>
    <s v="Scope 1Location 4: Refrigerant leakagekg0"/>
    <x v="3"/>
    <n v="0"/>
    <s v="Scope 1Refrigerant leakagekg0"/>
    <n v="0"/>
    <n v="0"/>
  </r>
  <r>
    <x v="0"/>
    <x v="4"/>
    <m/>
    <x v="5"/>
    <s v="kg"/>
    <x v="1"/>
    <s v="Scope 1Location 4: Refrigerant leakagekg0"/>
    <x v="4"/>
    <n v="0"/>
    <s v="Scope 1Refrigerant leakagekg0"/>
    <n v="0"/>
    <n v="0"/>
  </r>
  <r>
    <x v="0"/>
    <x v="4"/>
    <m/>
    <x v="5"/>
    <s v="kg"/>
    <x v="1"/>
    <s v="Scope 1Location 4: Refrigerant leakagekg0"/>
    <x v="5"/>
    <n v="0"/>
    <s v="Scope 1Refrigerant leakagekg0"/>
    <n v="0"/>
    <n v="0"/>
  </r>
  <r>
    <x v="0"/>
    <x v="5"/>
    <m/>
    <x v="2"/>
    <s v="Select unit"/>
    <x v="0"/>
    <s v="Scope 1Location 5: Natural gasSelect unit"/>
    <x v="0"/>
    <n v="0"/>
    <s v="Scope 1Natural gasSelect unit"/>
    <n v="0"/>
    <n v="0"/>
  </r>
  <r>
    <x v="0"/>
    <x v="5"/>
    <m/>
    <x v="2"/>
    <s v="Select unit"/>
    <x v="0"/>
    <s v="Scope 1Location 5: Natural gasSelect unit"/>
    <x v="1"/>
    <n v="0"/>
    <s v="Scope 1Natural gasSelect unit"/>
    <n v="0"/>
    <n v="0"/>
  </r>
  <r>
    <x v="0"/>
    <x v="5"/>
    <m/>
    <x v="2"/>
    <s v="Select unit"/>
    <x v="0"/>
    <s v="Scope 1Location 5: Natural gasSelect unit"/>
    <x v="2"/>
    <n v="0"/>
    <s v="Scope 1Natural gasSelect unit"/>
    <n v="0"/>
    <n v="0"/>
  </r>
  <r>
    <x v="0"/>
    <x v="5"/>
    <m/>
    <x v="2"/>
    <s v="Select unit"/>
    <x v="0"/>
    <s v="Scope 1Location 5: Natural gasSelect unit"/>
    <x v="3"/>
    <n v="0"/>
    <s v="Scope 1Natural gasSelect unit"/>
    <n v="0"/>
    <n v="0"/>
  </r>
  <r>
    <x v="0"/>
    <x v="5"/>
    <m/>
    <x v="2"/>
    <s v="Select unit"/>
    <x v="0"/>
    <s v="Scope 1Location 5: Natural gasSelect unit"/>
    <x v="4"/>
    <n v="0"/>
    <s v="Scope 1Natural gasSelect unit"/>
    <n v="0"/>
    <n v="0"/>
  </r>
  <r>
    <x v="0"/>
    <x v="5"/>
    <m/>
    <x v="2"/>
    <s v="Select unit"/>
    <x v="0"/>
    <s v="Scope 1Location 5: Natural gasSelect unit"/>
    <x v="5"/>
    <n v="0"/>
    <s v="Scope 1Natural gasSelect unit"/>
    <n v="0"/>
    <n v="0"/>
  </r>
  <r>
    <x v="0"/>
    <x v="5"/>
    <m/>
    <x v="3"/>
    <s v="Liters"/>
    <x v="0"/>
    <s v="Scope 1Location 5: Diesel consumption for energy generationLiters"/>
    <x v="0"/>
    <n v="0"/>
    <s v="Scope 1Diesel consumption for energy generationLiters"/>
    <n v="2.6059999999999999"/>
    <n v="0"/>
  </r>
  <r>
    <x v="0"/>
    <x v="5"/>
    <m/>
    <x v="3"/>
    <s v="Liters"/>
    <x v="0"/>
    <s v="Scope 1Location 5: Diesel consumption for energy generationLiters"/>
    <x v="1"/>
    <n v="0"/>
    <s v="Scope 1Diesel consumption for energy generationLiters"/>
    <n v="2.4740000000000002"/>
    <n v="0"/>
  </r>
  <r>
    <x v="0"/>
    <x v="5"/>
    <m/>
    <x v="3"/>
    <s v="Liters"/>
    <x v="0"/>
    <s v="Scope 1Location 5: Diesel consumption for energy generationLiters"/>
    <x v="2"/>
    <n v="0"/>
    <s v="Scope 1Diesel consumption for energy generationLiters"/>
    <n v="2.4740000000000002"/>
    <n v="0"/>
  </r>
  <r>
    <x v="0"/>
    <x v="5"/>
    <m/>
    <x v="3"/>
    <s v="Liters"/>
    <x v="0"/>
    <s v="Scope 1Location 5: Diesel consumption for energy generationLiters"/>
    <x v="3"/>
    <n v="0"/>
    <s v="Scope 1Diesel consumption for energy generationLiters"/>
    <n v="2.468"/>
    <n v="0"/>
  </r>
  <r>
    <x v="0"/>
    <x v="5"/>
    <m/>
    <x v="3"/>
    <s v="Liters"/>
    <x v="0"/>
    <s v="Scope 1Location 5: Diesel consumption for energy generationLiters"/>
    <x v="4"/>
    <n v="0"/>
    <s v="Scope 1Diesel consumption for energy generationLiters"/>
    <n v="0"/>
    <n v="0"/>
  </r>
  <r>
    <x v="0"/>
    <x v="5"/>
    <m/>
    <x v="3"/>
    <s v="Liters"/>
    <x v="0"/>
    <s v="Scope 1Location 5: Diesel consumption for energy generationLiters"/>
    <x v="5"/>
    <n v="0"/>
    <s v="Scope 1Diesel consumption for energy generationLiters"/>
    <n v="0"/>
    <n v="0"/>
  </r>
  <r>
    <x v="0"/>
    <x v="5"/>
    <m/>
    <x v="4"/>
    <s v="Liters"/>
    <x v="0"/>
    <s v="Scope 1Location 5: Petrol consumption for energy generationLiters"/>
    <x v="0"/>
    <n v="0"/>
    <s v="Scope 1Petrol consumption for energy generationLiters"/>
    <n v="2.2690000000000001"/>
    <n v="0"/>
  </r>
  <r>
    <x v="0"/>
    <x v="5"/>
    <m/>
    <x v="4"/>
    <s v="Liters"/>
    <x v="0"/>
    <s v="Scope 1Location 5: Petrol consumption for energy generationLiters"/>
    <x v="1"/>
    <n v="0"/>
    <s v="Scope 1Petrol consumption for energy generationLiters"/>
    <n v="2.141"/>
    <n v="0"/>
  </r>
  <r>
    <x v="0"/>
    <x v="5"/>
    <m/>
    <x v="4"/>
    <s v="Liters"/>
    <x v="0"/>
    <s v="Scope 1Location 5: Petrol consumption for energy generationLiters"/>
    <x v="2"/>
    <n v="0"/>
    <s v="Scope 1Petrol consumption for energy generationLiters"/>
    <n v="2.141"/>
    <n v="0"/>
  </r>
  <r>
    <x v="0"/>
    <x v="5"/>
    <m/>
    <x v="4"/>
    <s v="Liters"/>
    <x v="0"/>
    <s v="Scope 1Location 5: Petrol consumption for energy generationLiters"/>
    <x v="3"/>
    <n v="0"/>
    <s v="Scope 1Petrol consumption for energy generationLiters"/>
    <n v="2.1760000000000002"/>
    <n v="0"/>
  </r>
  <r>
    <x v="0"/>
    <x v="5"/>
    <m/>
    <x v="4"/>
    <s v="Liters"/>
    <x v="0"/>
    <s v="Scope 1Location 5: Petrol consumption for energy generationLiters"/>
    <x v="4"/>
    <n v="0"/>
    <s v="Scope 1Petrol consumption for energy generationLiters"/>
    <n v="0"/>
    <n v="0"/>
  </r>
  <r>
    <x v="0"/>
    <x v="5"/>
    <m/>
    <x v="4"/>
    <s v="Liters"/>
    <x v="0"/>
    <s v="Scope 1Location 5: Petrol consumption for energy generationLiters"/>
    <x v="5"/>
    <n v="0"/>
    <s v="Scope 1Petrol consumption for energy generationLiters"/>
    <n v="0"/>
    <n v="0"/>
  </r>
  <r>
    <x v="0"/>
    <x v="5"/>
    <m/>
    <x v="5"/>
    <s v="kg"/>
    <x v="1"/>
    <s v="Scope 1Location 5: Refrigerant leakagekg0"/>
    <x v="0"/>
    <n v="0"/>
    <s v="Scope 1Refrigerant leakagekg0"/>
    <n v="0"/>
    <n v="0"/>
  </r>
  <r>
    <x v="0"/>
    <x v="5"/>
    <m/>
    <x v="5"/>
    <s v="kg"/>
    <x v="1"/>
    <s v="Scope 1Location 5: Refrigerant leakagekg0"/>
    <x v="1"/>
    <n v="0"/>
    <s v="Scope 1Refrigerant leakagekg0"/>
    <n v="0"/>
    <n v="0"/>
  </r>
  <r>
    <x v="0"/>
    <x v="5"/>
    <m/>
    <x v="5"/>
    <s v="kg"/>
    <x v="1"/>
    <s v="Scope 1Location 5: Refrigerant leakagekg0"/>
    <x v="2"/>
    <n v="0"/>
    <s v="Scope 1Refrigerant leakagekg0"/>
    <n v="0"/>
    <n v="0"/>
  </r>
  <r>
    <x v="0"/>
    <x v="5"/>
    <m/>
    <x v="5"/>
    <s v="kg"/>
    <x v="1"/>
    <s v="Scope 1Location 5: Refrigerant leakagekg0"/>
    <x v="3"/>
    <n v="0"/>
    <s v="Scope 1Refrigerant leakagekg0"/>
    <n v="0"/>
    <n v="0"/>
  </r>
  <r>
    <x v="0"/>
    <x v="5"/>
    <m/>
    <x v="5"/>
    <s v="kg"/>
    <x v="1"/>
    <s v="Scope 1Location 5: Refrigerant leakagekg0"/>
    <x v="4"/>
    <n v="0"/>
    <s v="Scope 1Refrigerant leakagekg0"/>
    <n v="0"/>
    <n v="0"/>
  </r>
  <r>
    <x v="0"/>
    <x v="5"/>
    <m/>
    <x v="5"/>
    <s v="kg"/>
    <x v="1"/>
    <s v="Scope 1Location 5: Refrigerant leakagekg0"/>
    <x v="5"/>
    <n v="0"/>
    <s v="Scope 1Refrigerant leakagekg0"/>
    <n v="0"/>
    <n v="0"/>
  </r>
  <r>
    <x v="0"/>
    <x v="5"/>
    <m/>
    <x v="5"/>
    <s v="kg"/>
    <x v="1"/>
    <s v="Scope 1Location 5: Refrigerant leakagekg0"/>
    <x v="0"/>
    <n v="0"/>
    <s v="Scope 1Refrigerant leakagekg0"/>
    <n v="0"/>
    <n v="0"/>
  </r>
  <r>
    <x v="0"/>
    <x v="5"/>
    <m/>
    <x v="5"/>
    <s v="kg"/>
    <x v="1"/>
    <s v="Scope 1Location 5: Refrigerant leakagekg0"/>
    <x v="1"/>
    <n v="0"/>
    <s v="Scope 1Refrigerant leakagekg0"/>
    <n v="0"/>
    <n v="0"/>
  </r>
  <r>
    <x v="0"/>
    <x v="5"/>
    <m/>
    <x v="5"/>
    <s v="kg"/>
    <x v="1"/>
    <s v="Scope 1Location 5: Refrigerant leakagekg0"/>
    <x v="2"/>
    <n v="0"/>
    <s v="Scope 1Refrigerant leakagekg0"/>
    <n v="0"/>
    <n v="0"/>
  </r>
  <r>
    <x v="0"/>
    <x v="5"/>
    <m/>
    <x v="5"/>
    <s v="kg"/>
    <x v="1"/>
    <s v="Scope 1Location 5: Refrigerant leakagekg0"/>
    <x v="3"/>
    <n v="0"/>
    <s v="Scope 1Refrigerant leakagekg0"/>
    <n v="0"/>
    <n v="0"/>
  </r>
  <r>
    <x v="0"/>
    <x v="5"/>
    <m/>
    <x v="5"/>
    <s v="kg"/>
    <x v="1"/>
    <s v="Scope 1Location 5: Refrigerant leakagekg0"/>
    <x v="4"/>
    <n v="0"/>
    <s v="Scope 1Refrigerant leakagekg0"/>
    <n v="0"/>
    <n v="0"/>
  </r>
  <r>
    <x v="0"/>
    <x v="5"/>
    <m/>
    <x v="5"/>
    <s v="kg"/>
    <x v="1"/>
    <s v="Scope 1Location 5: Refrigerant leakagekg0"/>
    <x v="5"/>
    <n v="0"/>
    <s v="Scope 1Refrigerant leakagekg0"/>
    <n v="0"/>
    <n v="0"/>
  </r>
  <r>
    <x v="0"/>
    <x v="5"/>
    <m/>
    <x v="5"/>
    <s v="kg"/>
    <x v="1"/>
    <s v="Scope 1Location 5: Refrigerant leakagekg0"/>
    <x v="0"/>
    <n v="0"/>
    <s v="Scope 1Refrigerant leakagekg0"/>
    <n v="0"/>
    <n v="0"/>
  </r>
  <r>
    <x v="0"/>
    <x v="5"/>
    <m/>
    <x v="5"/>
    <s v="kg"/>
    <x v="1"/>
    <s v="Scope 1Location 5: Refrigerant leakagekg0"/>
    <x v="1"/>
    <n v="0"/>
    <s v="Scope 1Refrigerant leakagekg0"/>
    <n v="0"/>
    <n v="0"/>
  </r>
  <r>
    <x v="0"/>
    <x v="5"/>
    <m/>
    <x v="5"/>
    <s v="kg"/>
    <x v="1"/>
    <s v="Scope 1Location 5: Refrigerant leakagekg0"/>
    <x v="2"/>
    <n v="0"/>
    <s v="Scope 1Refrigerant leakagekg0"/>
    <n v="0"/>
    <n v="0"/>
  </r>
  <r>
    <x v="0"/>
    <x v="5"/>
    <m/>
    <x v="5"/>
    <s v="kg"/>
    <x v="1"/>
    <s v="Scope 1Location 5: Refrigerant leakagekg0"/>
    <x v="3"/>
    <n v="0"/>
    <s v="Scope 1Refrigerant leakagekg0"/>
    <n v="0"/>
    <n v="0"/>
  </r>
  <r>
    <x v="0"/>
    <x v="5"/>
    <m/>
    <x v="5"/>
    <s v="kg"/>
    <x v="1"/>
    <s v="Scope 1Location 5: Refrigerant leakagekg0"/>
    <x v="4"/>
    <n v="0"/>
    <s v="Scope 1Refrigerant leakagekg0"/>
    <n v="0"/>
    <n v="0"/>
  </r>
  <r>
    <x v="0"/>
    <x v="5"/>
    <m/>
    <x v="5"/>
    <s v="kg"/>
    <x v="1"/>
    <s v="Scope 1Location 5: Refrigerant leakagekg0"/>
    <x v="5"/>
    <n v="0"/>
    <s v="Scope 1Refrigerant leakagekg0"/>
    <n v="0"/>
    <n v="0"/>
  </r>
  <r>
    <x v="0"/>
    <x v="6"/>
    <m/>
    <x v="2"/>
    <s v="Select unit"/>
    <x v="0"/>
    <s v="Scope 1Location 6: Natural gasSelect unit"/>
    <x v="0"/>
    <n v="0"/>
    <s v="Scope 1Natural gasSelect unit"/>
    <n v="0"/>
    <n v="0"/>
  </r>
  <r>
    <x v="0"/>
    <x v="6"/>
    <m/>
    <x v="2"/>
    <s v="Select unit"/>
    <x v="0"/>
    <s v="Scope 1Location 6: Natural gasSelect unit"/>
    <x v="1"/>
    <n v="0"/>
    <s v="Scope 1Natural gasSelect unit"/>
    <n v="0"/>
    <n v="0"/>
  </r>
  <r>
    <x v="0"/>
    <x v="6"/>
    <m/>
    <x v="2"/>
    <s v="Select unit"/>
    <x v="0"/>
    <s v="Scope 1Location 6: Natural gasSelect unit"/>
    <x v="2"/>
    <n v="0"/>
    <s v="Scope 1Natural gasSelect unit"/>
    <n v="0"/>
    <n v="0"/>
  </r>
  <r>
    <x v="0"/>
    <x v="6"/>
    <m/>
    <x v="2"/>
    <s v="Select unit"/>
    <x v="0"/>
    <s v="Scope 1Location 6: Natural gasSelect unit"/>
    <x v="3"/>
    <n v="0"/>
    <s v="Scope 1Natural gasSelect unit"/>
    <n v="0"/>
    <n v="0"/>
  </r>
  <r>
    <x v="0"/>
    <x v="6"/>
    <m/>
    <x v="2"/>
    <s v="Select unit"/>
    <x v="0"/>
    <s v="Scope 1Location 6: Natural gasSelect unit"/>
    <x v="4"/>
    <n v="0"/>
    <s v="Scope 1Natural gasSelect unit"/>
    <n v="0"/>
    <n v="0"/>
  </r>
  <r>
    <x v="0"/>
    <x v="6"/>
    <m/>
    <x v="2"/>
    <s v="Select unit"/>
    <x v="0"/>
    <s v="Scope 1Location 6: Natural gasSelect unit"/>
    <x v="5"/>
    <n v="0"/>
    <s v="Scope 1Natural gasSelect unit"/>
    <n v="0"/>
    <n v="0"/>
  </r>
  <r>
    <x v="0"/>
    <x v="6"/>
    <m/>
    <x v="3"/>
    <s v="Liters"/>
    <x v="0"/>
    <s v="Scope 1Location 6: Diesel consumption for energy generationLiters"/>
    <x v="0"/>
    <n v="0"/>
    <s v="Scope 1Diesel consumption for energy generationLiters"/>
    <n v="2.6059999999999999"/>
    <n v="0"/>
  </r>
  <r>
    <x v="0"/>
    <x v="6"/>
    <m/>
    <x v="3"/>
    <s v="Liters"/>
    <x v="0"/>
    <s v="Scope 1Location 6: Diesel consumption for energy generationLiters"/>
    <x v="1"/>
    <n v="0"/>
    <s v="Scope 1Diesel consumption for energy generationLiters"/>
    <n v="2.4740000000000002"/>
    <n v="0"/>
  </r>
  <r>
    <x v="0"/>
    <x v="6"/>
    <m/>
    <x v="3"/>
    <s v="Liters"/>
    <x v="0"/>
    <s v="Scope 1Location 6: Diesel consumption for energy generationLiters"/>
    <x v="2"/>
    <n v="0"/>
    <s v="Scope 1Diesel consumption for energy generationLiters"/>
    <n v="2.4740000000000002"/>
    <n v="0"/>
  </r>
  <r>
    <x v="0"/>
    <x v="6"/>
    <m/>
    <x v="3"/>
    <s v="Liters"/>
    <x v="0"/>
    <s v="Scope 1Location 6: Diesel consumption for energy generationLiters"/>
    <x v="3"/>
    <n v="0"/>
    <s v="Scope 1Diesel consumption for energy generationLiters"/>
    <n v="2.468"/>
    <n v="0"/>
  </r>
  <r>
    <x v="0"/>
    <x v="6"/>
    <m/>
    <x v="3"/>
    <s v="Liters"/>
    <x v="0"/>
    <s v="Scope 1Location 6: Diesel consumption for energy generationLiters"/>
    <x v="4"/>
    <n v="0"/>
    <s v="Scope 1Diesel consumption for energy generationLiters"/>
    <n v="0"/>
    <n v="0"/>
  </r>
  <r>
    <x v="0"/>
    <x v="6"/>
    <m/>
    <x v="3"/>
    <s v="Liters"/>
    <x v="0"/>
    <s v="Scope 1Location 6: Diesel consumption for energy generationLiters"/>
    <x v="5"/>
    <n v="0"/>
    <s v="Scope 1Diesel consumption for energy generationLiters"/>
    <n v="0"/>
    <n v="0"/>
  </r>
  <r>
    <x v="0"/>
    <x v="6"/>
    <m/>
    <x v="4"/>
    <s v="Liters"/>
    <x v="0"/>
    <s v="Scope 1Location 6: Petrol consumption for energy generationLiters"/>
    <x v="0"/>
    <n v="0"/>
    <s v="Scope 1Petrol consumption for energy generationLiters"/>
    <n v="2.2690000000000001"/>
    <n v="0"/>
  </r>
  <r>
    <x v="0"/>
    <x v="6"/>
    <m/>
    <x v="4"/>
    <s v="Liters"/>
    <x v="0"/>
    <s v="Scope 1Location 6: Petrol consumption for energy generationLiters"/>
    <x v="1"/>
    <n v="0"/>
    <s v="Scope 1Petrol consumption for energy generationLiters"/>
    <n v="2.141"/>
    <n v="0"/>
  </r>
  <r>
    <x v="0"/>
    <x v="6"/>
    <m/>
    <x v="4"/>
    <s v="Liters"/>
    <x v="0"/>
    <s v="Scope 1Location 6: Petrol consumption for energy generationLiters"/>
    <x v="2"/>
    <n v="0"/>
    <s v="Scope 1Petrol consumption for energy generationLiters"/>
    <n v="2.141"/>
    <n v="0"/>
  </r>
  <r>
    <x v="0"/>
    <x v="6"/>
    <m/>
    <x v="4"/>
    <s v="Liters"/>
    <x v="0"/>
    <s v="Scope 1Location 6: Petrol consumption for energy generationLiters"/>
    <x v="3"/>
    <n v="0"/>
    <s v="Scope 1Petrol consumption for energy generationLiters"/>
    <n v="2.1760000000000002"/>
    <n v="0"/>
  </r>
  <r>
    <x v="0"/>
    <x v="6"/>
    <m/>
    <x v="4"/>
    <s v="Liters"/>
    <x v="0"/>
    <s v="Scope 1Location 6: Petrol consumption for energy generationLiters"/>
    <x v="4"/>
    <n v="0"/>
    <s v="Scope 1Petrol consumption for energy generationLiters"/>
    <n v="0"/>
    <n v="0"/>
  </r>
  <r>
    <x v="0"/>
    <x v="6"/>
    <m/>
    <x v="4"/>
    <s v="Liters"/>
    <x v="0"/>
    <s v="Scope 1Location 6: Petrol consumption for energy generationLiters"/>
    <x v="5"/>
    <n v="0"/>
    <s v="Scope 1Petrol consumption for energy generationLiters"/>
    <n v="0"/>
    <n v="0"/>
  </r>
  <r>
    <x v="0"/>
    <x v="6"/>
    <m/>
    <x v="5"/>
    <s v="kg"/>
    <x v="1"/>
    <s v="Scope 1Location 6: Refrigerant leakagekg0"/>
    <x v="0"/>
    <n v="0"/>
    <s v="Scope 1Refrigerant leakagekg0"/>
    <n v="0"/>
    <n v="0"/>
  </r>
  <r>
    <x v="0"/>
    <x v="6"/>
    <m/>
    <x v="5"/>
    <s v="kg"/>
    <x v="1"/>
    <s v="Scope 1Location 6: Refrigerant leakagekg0"/>
    <x v="1"/>
    <n v="0"/>
    <s v="Scope 1Refrigerant leakagekg0"/>
    <n v="0"/>
    <n v="0"/>
  </r>
  <r>
    <x v="0"/>
    <x v="6"/>
    <m/>
    <x v="5"/>
    <s v="kg"/>
    <x v="1"/>
    <s v="Scope 1Location 6: Refrigerant leakagekg0"/>
    <x v="2"/>
    <n v="0"/>
    <s v="Scope 1Refrigerant leakagekg0"/>
    <n v="0"/>
    <n v="0"/>
  </r>
  <r>
    <x v="0"/>
    <x v="6"/>
    <m/>
    <x v="5"/>
    <s v="kg"/>
    <x v="1"/>
    <s v="Scope 1Location 6: Refrigerant leakagekg0"/>
    <x v="3"/>
    <n v="0"/>
    <s v="Scope 1Refrigerant leakagekg0"/>
    <n v="0"/>
    <n v="0"/>
  </r>
  <r>
    <x v="0"/>
    <x v="6"/>
    <m/>
    <x v="5"/>
    <s v="kg"/>
    <x v="1"/>
    <s v="Scope 1Location 6: Refrigerant leakagekg0"/>
    <x v="4"/>
    <n v="0"/>
    <s v="Scope 1Refrigerant leakagekg0"/>
    <n v="0"/>
    <n v="0"/>
  </r>
  <r>
    <x v="0"/>
    <x v="6"/>
    <m/>
    <x v="5"/>
    <s v="kg"/>
    <x v="1"/>
    <s v="Scope 1Location 6: Refrigerant leakagekg0"/>
    <x v="5"/>
    <n v="0"/>
    <s v="Scope 1Refrigerant leakagekg0"/>
    <n v="0"/>
    <n v="0"/>
  </r>
  <r>
    <x v="0"/>
    <x v="6"/>
    <m/>
    <x v="5"/>
    <s v="kg"/>
    <x v="1"/>
    <s v="Scope 1Location 6: Refrigerant leakagekg0"/>
    <x v="0"/>
    <n v="0"/>
    <s v="Scope 1Refrigerant leakagekg0"/>
    <n v="0"/>
    <n v="0"/>
  </r>
  <r>
    <x v="0"/>
    <x v="6"/>
    <m/>
    <x v="5"/>
    <s v="kg"/>
    <x v="1"/>
    <s v="Scope 1Location 6: Refrigerant leakagekg0"/>
    <x v="1"/>
    <n v="0"/>
    <s v="Scope 1Refrigerant leakagekg0"/>
    <n v="0"/>
    <n v="0"/>
  </r>
  <r>
    <x v="0"/>
    <x v="6"/>
    <m/>
    <x v="5"/>
    <s v="kg"/>
    <x v="1"/>
    <s v="Scope 1Location 6: Refrigerant leakagekg0"/>
    <x v="2"/>
    <n v="0"/>
    <s v="Scope 1Refrigerant leakagekg0"/>
    <n v="0"/>
    <n v="0"/>
  </r>
  <r>
    <x v="0"/>
    <x v="6"/>
    <m/>
    <x v="5"/>
    <s v="kg"/>
    <x v="1"/>
    <s v="Scope 1Location 6: Refrigerant leakagekg0"/>
    <x v="3"/>
    <n v="0"/>
    <s v="Scope 1Refrigerant leakagekg0"/>
    <n v="0"/>
    <n v="0"/>
  </r>
  <r>
    <x v="0"/>
    <x v="6"/>
    <m/>
    <x v="5"/>
    <s v="kg"/>
    <x v="1"/>
    <s v="Scope 1Location 6: Refrigerant leakagekg0"/>
    <x v="4"/>
    <n v="0"/>
    <s v="Scope 1Refrigerant leakagekg0"/>
    <n v="0"/>
    <n v="0"/>
  </r>
  <r>
    <x v="0"/>
    <x v="6"/>
    <m/>
    <x v="5"/>
    <s v="kg"/>
    <x v="1"/>
    <s v="Scope 1Location 6: Refrigerant leakagekg0"/>
    <x v="5"/>
    <n v="0"/>
    <s v="Scope 1Refrigerant leakagekg0"/>
    <n v="0"/>
    <n v="0"/>
  </r>
  <r>
    <x v="0"/>
    <x v="6"/>
    <m/>
    <x v="5"/>
    <s v="kg"/>
    <x v="1"/>
    <s v="Scope 1Location 6: Refrigerant leakagekg0"/>
    <x v="0"/>
    <n v="0"/>
    <s v="Scope 1Refrigerant leakagekg0"/>
    <n v="0"/>
    <n v="0"/>
  </r>
  <r>
    <x v="0"/>
    <x v="6"/>
    <m/>
    <x v="5"/>
    <s v="kg"/>
    <x v="1"/>
    <s v="Scope 1Location 6: Refrigerant leakagekg0"/>
    <x v="1"/>
    <n v="0"/>
    <s v="Scope 1Refrigerant leakagekg0"/>
    <n v="0"/>
    <n v="0"/>
  </r>
  <r>
    <x v="0"/>
    <x v="6"/>
    <m/>
    <x v="5"/>
    <s v="kg"/>
    <x v="1"/>
    <s v="Scope 1Location 6: Refrigerant leakagekg0"/>
    <x v="2"/>
    <n v="0"/>
    <s v="Scope 1Refrigerant leakagekg0"/>
    <n v="0"/>
    <n v="0"/>
  </r>
  <r>
    <x v="0"/>
    <x v="6"/>
    <m/>
    <x v="5"/>
    <s v="kg"/>
    <x v="1"/>
    <s v="Scope 1Location 6: Refrigerant leakagekg0"/>
    <x v="3"/>
    <n v="0"/>
    <s v="Scope 1Refrigerant leakagekg0"/>
    <n v="0"/>
    <n v="0"/>
  </r>
  <r>
    <x v="0"/>
    <x v="6"/>
    <m/>
    <x v="5"/>
    <s v="kg"/>
    <x v="1"/>
    <s v="Scope 1Location 6: Refrigerant leakagekg0"/>
    <x v="4"/>
    <n v="0"/>
    <s v="Scope 1Refrigerant leakagekg0"/>
    <n v="0"/>
    <n v="0"/>
  </r>
  <r>
    <x v="0"/>
    <x v="6"/>
    <m/>
    <x v="5"/>
    <s v="kg"/>
    <x v="1"/>
    <s v="Scope 1Location 6: Refrigerant leakagekg0"/>
    <x v="5"/>
    <n v="0"/>
    <s v="Scope 1Refrigerant leakagekg0"/>
    <n v="0"/>
    <n v="0"/>
  </r>
  <r>
    <x v="0"/>
    <x v="7"/>
    <m/>
    <x v="2"/>
    <s v="Select unit"/>
    <x v="0"/>
    <s v="Scope 1Location 7: Natural gasSelect unit"/>
    <x v="0"/>
    <n v="0"/>
    <s v="Scope 1Natural gasSelect unit"/>
    <n v="0"/>
    <n v="0"/>
  </r>
  <r>
    <x v="0"/>
    <x v="7"/>
    <m/>
    <x v="2"/>
    <s v="Select unit"/>
    <x v="0"/>
    <s v="Scope 1Location 7: Natural gasSelect unit"/>
    <x v="1"/>
    <n v="0"/>
    <s v="Scope 1Natural gasSelect unit"/>
    <n v="0"/>
    <n v="0"/>
  </r>
  <r>
    <x v="0"/>
    <x v="7"/>
    <m/>
    <x v="2"/>
    <s v="Select unit"/>
    <x v="0"/>
    <s v="Scope 1Location 7: Natural gasSelect unit"/>
    <x v="2"/>
    <n v="0"/>
    <s v="Scope 1Natural gasSelect unit"/>
    <n v="0"/>
    <n v="0"/>
  </r>
  <r>
    <x v="0"/>
    <x v="7"/>
    <m/>
    <x v="2"/>
    <s v="Select unit"/>
    <x v="0"/>
    <s v="Scope 1Location 7: Natural gasSelect unit"/>
    <x v="3"/>
    <n v="0"/>
    <s v="Scope 1Natural gasSelect unit"/>
    <n v="0"/>
    <n v="0"/>
  </r>
  <r>
    <x v="0"/>
    <x v="7"/>
    <m/>
    <x v="2"/>
    <s v="Select unit"/>
    <x v="0"/>
    <s v="Scope 1Location 7: Natural gasSelect unit"/>
    <x v="4"/>
    <n v="0"/>
    <s v="Scope 1Natural gasSelect unit"/>
    <n v="0"/>
    <n v="0"/>
  </r>
  <r>
    <x v="0"/>
    <x v="7"/>
    <m/>
    <x v="2"/>
    <s v="Select unit"/>
    <x v="0"/>
    <s v="Scope 1Location 7: Natural gasSelect unit"/>
    <x v="5"/>
    <n v="0"/>
    <s v="Scope 1Natural gasSelect unit"/>
    <n v="0"/>
    <n v="0"/>
  </r>
  <r>
    <x v="0"/>
    <x v="7"/>
    <m/>
    <x v="3"/>
    <s v="Liters"/>
    <x v="0"/>
    <s v="Scope 1Location 7: Diesel consumption for energy generationLiters"/>
    <x v="0"/>
    <n v="0"/>
    <s v="Scope 1Diesel consumption for energy generationLiters"/>
    <n v="2.6059999999999999"/>
    <n v="0"/>
  </r>
  <r>
    <x v="0"/>
    <x v="7"/>
    <m/>
    <x v="3"/>
    <s v="Liters"/>
    <x v="0"/>
    <s v="Scope 1Location 7: Diesel consumption for energy generationLiters"/>
    <x v="1"/>
    <n v="0"/>
    <s v="Scope 1Diesel consumption for energy generationLiters"/>
    <n v="2.4740000000000002"/>
    <n v="0"/>
  </r>
  <r>
    <x v="0"/>
    <x v="7"/>
    <m/>
    <x v="3"/>
    <s v="Liters"/>
    <x v="0"/>
    <s v="Scope 1Location 7: Diesel consumption for energy generationLiters"/>
    <x v="2"/>
    <n v="0"/>
    <s v="Scope 1Diesel consumption for energy generationLiters"/>
    <n v="2.4740000000000002"/>
    <n v="0"/>
  </r>
  <r>
    <x v="0"/>
    <x v="7"/>
    <m/>
    <x v="3"/>
    <s v="Liters"/>
    <x v="0"/>
    <s v="Scope 1Location 7: Diesel consumption for energy generationLiters"/>
    <x v="3"/>
    <n v="0"/>
    <s v="Scope 1Diesel consumption for energy generationLiters"/>
    <n v="2.468"/>
    <n v="0"/>
  </r>
  <r>
    <x v="0"/>
    <x v="7"/>
    <m/>
    <x v="3"/>
    <s v="Liters"/>
    <x v="0"/>
    <s v="Scope 1Location 7: Diesel consumption for energy generationLiters"/>
    <x v="4"/>
    <n v="0"/>
    <s v="Scope 1Diesel consumption for energy generationLiters"/>
    <n v="0"/>
    <n v="0"/>
  </r>
  <r>
    <x v="0"/>
    <x v="7"/>
    <m/>
    <x v="3"/>
    <s v="Liters"/>
    <x v="0"/>
    <s v="Scope 1Location 7: Diesel consumption for energy generationLiters"/>
    <x v="5"/>
    <n v="0"/>
    <s v="Scope 1Diesel consumption for energy generationLiters"/>
    <n v="0"/>
    <n v="0"/>
  </r>
  <r>
    <x v="0"/>
    <x v="7"/>
    <m/>
    <x v="4"/>
    <s v="Liters"/>
    <x v="0"/>
    <s v="Scope 1Location 7: Petrol consumption for energy generationLiters"/>
    <x v="0"/>
    <n v="0"/>
    <s v="Scope 1Petrol consumption for energy generationLiters"/>
    <n v="2.2690000000000001"/>
    <n v="0"/>
  </r>
  <r>
    <x v="0"/>
    <x v="7"/>
    <m/>
    <x v="4"/>
    <s v="Liters"/>
    <x v="0"/>
    <s v="Scope 1Location 7: Petrol consumption for energy generationLiters"/>
    <x v="1"/>
    <n v="0"/>
    <s v="Scope 1Petrol consumption for energy generationLiters"/>
    <n v="2.141"/>
    <n v="0"/>
  </r>
  <r>
    <x v="0"/>
    <x v="7"/>
    <m/>
    <x v="4"/>
    <s v="Liters"/>
    <x v="0"/>
    <s v="Scope 1Location 7: Petrol consumption for energy generationLiters"/>
    <x v="2"/>
    <n v="0"/>
    <s v="Scope 1Petrol consumption for energy generationLiters"/>
    <n v="2.141"/>
    <n v="0"/>
  </r>
  <r>
    <x v="0"/>
    <x v="7"/>
    <m/>
    <x v="4"/>
    <s v="Liters"/>
    <x v="0"/>
    <s v="Scope 1Location 7: Petrol consumption for energy generationLiters"/>
    <x v="3"/>
    <n v="0"/>
    <s v="Scope 1Petrol consumption for energy generationLiters"/>
    <n v="2.1760000000000002"/>
    <n v="0"/>
  </r>
  <r>
    <x v="0"/>
    <x v="7"/>
    <m/>
    <x v="4"/>
    <s v="Liters"/>
    <x v="0"/>
    <s v="Scope 1Location 7: Petrol consumption for energy generationLiters"/>
    <x v="4"/>
    <n v="0"/>
    <s v="Scope 1Petrol consumption for energy generationLiters"/>
    <n v="0"/>
    <n v="0"/>
  </r>
  <r>
    <x v="0"/>
    <x v="7"/>
    <m/>
    <x v="4"/>
    <s v="Liters"/>
    <x v="0"/>
    <s v="Scope 1Location 7: Petrol consumption for energy generationLiters"/>
    <x v="5"/>
    <n v="0"/>
    <s v="Scope 1Petrol consumption for energy generationLiters"/>
    <n v="0"/>
    <n v="0"/>
  </r>
  <r>
    <x v="0"/>
    <x v="7"/>
    <m/>
    <x v="5"/>
    <s v="kg"/>
    <x v="1"/>
    <s v="Scope 1Location 7: Refrigerant leakagekg0"/>
    <x v="0"/>
    <n v="0"/>
    <s v="Scope 1Refrigerant leakagekg0"/>
    <n v="0"/>
    <n v="0"/>
  </r>
  <r>
    <x v="0"/>
    <x v="7"/>
    <m/>
    <x v="5"/>
    <s v="kg"/>
    <x v="1"/>
    <s v="Scope 1Location 7: Refrigerant leakagekg0"/>
    <x v="1"/>
    <n v="0"/>
    <s v="Scope 1Refrigerant leakagekg0"/>
    <n v="0"/>
    <n v="0"/>
  </r>
  <r>
    <x v="0"/>
    <x v="7"/>
    <m/>
    <x v="5"/>
    <s v="kg"/>
    <x v="1"/>
    <s v="Scope 1Location 7: Refrigerant leakagekg0"/>
    <x v="2"/>
    <n v="0"/>
    <s v="Scope 1Refrigerant leakagekg0"/>
    <n v="0"/>
    <n v="0"/>
  </r>
  <r>
    <x v="0"/>
    <x v="7"/>
    <m/>
    <x v="5"/>
    <s v="kg"/>
    <x v="1"/>
    <s v="Scope 1Location 7: Refrigerant leakagekg0"/>
    <x v="3"/>
    <n v="0"/>
    <s v="Scope 1Refrigerant leakagekg0"/>
    <n v="0"/>
    <n v="0"/>
  </r>
  <r>
    <x v="0"/>
    <x v="7"/>
    <m/>
    <x v="5"/>
    <s v="kg"/>
    <x v="1"/>
    <s v="Scope 1Location 7: Refrigerant leakagekg0"/>
    <x v="4"/>
    <n v="0"/>
    <s v="Scope 1Refrigerant leakagekg0"/>
    <n v="0"/>
    <n v="0"/>
  </r>
  <r>
    <x v="0"/>
    <x v="7"/>
    <m/>
    <x v="5"/>
    <s v="kg"/>
    <x v="1"/>
    <s v="Scope 1Location 7: Refrigerant leakagekg0"/>
    <x v="5"/>
    <n v="0"/>
    <s v="Scope 1Refrigerant leakagekg0"/>
    <n v="0"/>
    <n v="0"/>
  </r>
  <r>
    <x v="0"/>
    <x v="7"/>
    <m/>
    <x v="5"/>
    <s v="kg"/>
    <x v="1"/>
    <s v="Scope 1Location 7: Refrigerant leakagekg0"/>
    <x v="0"/>
    <n v="0"/>
    <s v="Scope 1Refrigerant leakagekg0"/>
    <n v="0"/>
    <n v="0"/>
  </r>
  <r>
    <x v="0"/>
    <x v="7"/>
    <m/>
    <x v="5"/>
    <s v="kg"/>
    <x v="1"/>
    <s v="Scope 1Location 7: Refrigerant leakagekg0"/>
    <x v="1"/>
    <n v="0"/>
    <s v="Scope 1Refrigerant leakagekg0"/>
    <n v="0"/>
    <n v="0"/>
  </r>
  <r>
    <x v="0"/>
    <x v="7"/>
    <m/>
    <x v="5"/>
    <s v="kg"/>
    <x v="1"/>
    <s v="Scope 1Location 7: Refrigerant leakagekg0"/>
    <x v="2"/>
    <n v="0"/>
    <s v="Scope 1Refrigerant leakagekg0"/>
    <n v="0"/>
    <n v="0"/>
  </r>
  <r>
    <x v="0"/>
    <x v="7"/>
    <m/>
    <x v="5"/>
    <s v="kg"/>
    <x v="1"/>
    <s v="Scope 1Location 7: Refrigerant leakagekg0"/>
    <x v="3"/>
    <n v="0"/>
    <s v="Scope 1Refrigerant leakagekg0"/>
    <n v="0"/>
    <n v="0"/>
  </r>
  <r>
    <x v="0"/>
    <x v="7"/>
    <m/>
    <x v="5"/>
    <s v="kg"/>
    <x v="1"/>
    <s v="Scope 1Location 7: Refrigerant leakagekg0"/>
    <x v="4"/>
    <n v="0"/>
    <s v="Scope 1Refrigerant leakagekg0"/>
    <n v="0"/>
    <n v="0"/>
  </r>
  <r>
    <x v="0"/>
    <x v="7"/>
    <m/>
    <x v="5"/>
    <s v="kg"/>
    <x v="1"/>
    <s v="Scope 1Location 7: Refrigerant leakagekg0"/>
    <x v="5"/>
    <n v="0"/>
    <s v="Scope 1Refrigerant leakagekg0"/>
    <n v="0"/>
    <n v="0"/>
  </r>
  <r>
    <x v="0"/>
    <x v="7"/>
    <m/>
    <x v="5"/>
    <s v="kg"/>
    <x v="1"/>
    <s v="Scope 1Location 7: Refrigerant leakagekg0"/>
    <x v="0"/>
    <n v="0"/>
    <s v="Scope 1Refrigerant leakagekg0"/>
    <n v="0"/>
    <n v="0"/>
  </r>
  <r>
    <x v="0"/>
    <x v="7"/>
    <m/>
    <x v="5"/>
    <s v="kg"/>
    <x v="1"/>
    <s v="Scope 1Location 7: Refrigerant leakagekg0"/>
    <x v="1"/>
    <n v="0"/>
    <s v="Scope 1Refrigerant leakagekg0"/>
    <n v="0"/>
    <n v="0"/>
  </r>
  <r>
    <x v="0"/>
    <x v="7"/>
    <m/>
    <x v="5"/>
    <s v="kg"/>
    <x v="1"/>
    <s v="Scope 1Location 7: Refrigerant leakagekg0"/>
    <x v="2"/>
    <n v="0"/>
    <s v="Scope 1Refrigerant leakagekg0"/>
    <n v="0"/>
    <n v="0"/>
  </r>
  <r>
    <x v="0"/>
    <x v="7"/>
    <m/>
    <x v="5"/>
    <s v="kg"/>
    <x v="1"/>
    <s v="Scope 1Location 7: Refrigerant leakagekg0"/>
    <x v="3"/>
    <n v="0"/>
    <s v="Scope 1Refrigerant leakagekg0"/>
    <n v="0"/>
    <n v="0"/>
  </r>
  <r>
    <x v="0"/>
    <x v="7"/>
    <m/>
    <x v="5"/>
    <s v="kg"/>
    <x v="1"/>
    <s v="Scope 1Location 7: Refrigerant leakagekg0"/>
    <x v="4"/>
    <n v="0"/>
    <s v="Scope 1Refrigerant leakagekg0"/>
    <n v="0"/>
    <n v="0"/>
  </r>
  <r>
    <x v="0"/>
    <x v="7"/>
    <m/>
    <x v="5"/>
    <s v="kg"/>
    <x v="1"/>
    <s v="Scope 1Location 7: Refrigerant leakagekg0"/>
    <x v="5"/>
    <n v="0"/>
    <s v="Scope 1Refrigerant leakagekg0"/>
    <n v="0"/>
    <n v="0"/>
  </r>
  <r>
    <x v="0"/>
    <x v="8"/>
    <m/>
    <x v="2"/>
    <s v="Select unit"/>
    <x v="0"/>
    <s v="Scope 1Location 8: Natural gasSelect unit"/>
    <x v="0"/>
    <n v="0"/>
    <s v="Scope 1Natural gasSelect unit"/>
    <n v="0"/>
    <n v="0"/>
  </r>
  <r>
    <x v="0"/>
    <x v="8"/>
    <m/>
    <x v="2"/>
    <s v="Select unit"/>
    <x v="0"/>
    <s v="Scope 1Location 8: Natural gasSelect unit"/>
    <x v="1"/>
    <n v="0"/>
    <s v="Scope 1Natural gasSelect unit"/>
    <n v="0"/>
    <n v="0"/>
  </r>
  <r>
    <x v="0"/>
    <x v="8"/>
    <m/>
    <x v="2"/>
    <s v="Select unit"/>
    <x v="0"/>
    <s v="Scope 1Location 8: Natural gasSelect unit"/>
    <x v="2"/>
    <n v="0"/>
    <s v="Scope 1Natural gasSelect unit"/>
    <n v="0"/>
    <n v="0"/>
  </r>
  <r>
    <x v="0"/>
    <x v="8"/>
    <m/>
    <x v="2"/>
    <s v="Select unit"/>
    <x v="0"/>
    <s v="Scope 1Location 8: Natural gasSelect unit"/>
    <x v="3"/>
    <n v="0"/>
    <s v="Scope 1Natural gasSelect unit"/>
    <n v="0"/>
    <n v="0"/>
  </r>
  <r>
    <x v="0"/>
    <x v="8"/>
    <m/>
    <x v="2"/>
    <s v="Select unit"/>
    <x v="0"/>
    <s v="Scope 1Location 8: Natural gasSelect unit"/>
    <x v="4"/>
    <n v="0"/>
    <s v="Scope 1Natural gasSelect unit"/>
    <n v="0"/>
    <n v="0"/>
  </r>
  <r>
    <x v="0"/>
    <x v="8"/>
    <m/>
    <x v="2"/>
    <s v="Select unit"/>
    <x v="0"/>
    <s v="Scope 1Location 8: Natural gasSelect unit"/>
    <x v="5"/>
    <n v="0"/>
    <s v="Scope 1Natural gasSelect unit"/>
    <n v="0"/>
    <n v="0"/>
  </r>
  <r>
    <x v="0"/>
    <x v="8"/>
    <m/>
    <x v="3"/>
    <s v="Liters"/>
    <x v="0"/>
    <s v="Scope 1Location 8: Diesel consumption for energy generationLiters"/>
    <x v="0"/>
    <n v="0"/>
    <s v="Scope 1Diesel consumption for energy generationLiters"/>
    <n v="2.6059999999999999"/>
    <n v="0"/>
  </r>
  <r>
    <x v="0"/>
    <x v="8"/>
    <m/>
    <x v="3"/>
    <s v="Liters"/>
    <x v="0"/>
    <s v="Scope 1Location 8: Diesel consumption for energy generationLiters"/>
    <x v="1"/>
    <n v="0"/>
    <s v="Scope 1Diesel consumption for energy generationLiters"/>
    <n v="2.4740000000000002"/>
    <n v="0"/>
  </r>
  <r>
    <x v="0"/>
    <x v="8"/>
    <m/>
    <x v="3"/>
    <s v="Liters"/>
    <x v="0"/>
    <s v="Scope 1Location 8: Diesel consumption for energy generationLiters"/>
    <x v="2"/>
    <n v="0"/>
    <s v="Scope 1Diesel consumption for energy generationLiters"/>
    <n v="2.4740000000000002"/>
    <n v="0"/>
  </r>
  <r>
    <x v="0"/>
    <x v="8"/>
    <m/>
    <x v="3"/>
    <s v="Liters"/>
    <x v="0"/>
    <s v="Scope 1Location 8: Diesel consumption for energy generationLiters"/>
    <x v="3"/>
    <n v="0"/>
    <s v="Scope 1Diesel consumption for energy generationLiters"/>
    <n v="2.468"/>
    <n v="0"/>
  </r>
  <r>
    <x v="0"/>
    <x v="8"/>
    <m/>
    <x v="3"/>
    <s v="Liters"/>
    <x v="0"/>
    <s v="Scope 1Location 8: Diesel consumption for energy generationLiters"/>
    <x v="4"/>
    <n v="0"/>
    <s v="Scope 1Diesel consumption for energy generationLiters"/>
    <n v="0"/>
    <n v="0"/>
  </r>
  <r>
    <x v="0"/>
    <x v="8"/>
    <m/>
    <x v="3"/>
    <s v="Liters"/>
    <x v="0"/>
    <s v="Scope 1Location 8: Diesel consumption for energy generationLiters"/>
    <x v="5"/>
    <n v="0"/>
    <s v="Scope 1Diesel consumption for energy generationLiters"/>
    <n v="0"/>
    <n v="0"/>
  </r>
  <r>
    <x v="0"/>
    <x v="8"/>
    <m/>
    <x v="4"/>
    <s v="Liters"/>
    <x v="0"/>
    <s v="Scope 1Location 8: Petrol consumption for energy generationLiters"/>
    <x v="0"/>
    <n v="0"/>
    <s v="Scope 1Petrol consumption for energy generationLiters"/>
    <n v="2.2690000000000001"/>
    <n v="0"/>
  </r>
  <r>
    <x v="0"/>
    <x v="8"/>
    <m/>
    <x v="4"/>
    <s v="Liters"/>
    <x v="0"/>
    <s v="Scope 1Location 8: Petrol consumption for energy generationLiters"/>
    <x v="1"/>
    <n v="0"/>
    <s v="Scope 1Petrol consumption for energy generationLiters"/>
    <n v="2.141"/>
    <n v="0"/>
  </r>
  <r>
    <x v="0"/>
    <x v="8"/>
    <m/>
    <x v="4"/>
    <s v="Liters"/>
    <x v="0"/>
    <s v="Scope 1Location 8: Petrol consumption for energy generationLiters"/>
    <x v="2"/>
    <n v="0"/>
    <s v="Scope 1Petrol consumption for energy generationLiters"/>
    <n v="2.141"/>
    <n v="0"/>
  </r>
  <r>
    <x v="0"/>
    <x v="8"/>
    <m/>
    <x v="4"/>
    <s v="Liters"/>
    <x v="0"/>
    <s v="Scope 1Location 8: Petrol consumption for energy generationLiters"/>
    <x v="3"/>
    <n v="0"/>
    <s v="Scope 1Petrol consumption for energy generationLiters"/>
    <n v="2.1760000000000002"/>
    <n v="0"/>
  </r>
  <r>
    <x v="0"/>
    <x v="8"/>
    <m/>
    <x v="4"/>
    <s v="Liters"/>
    <x v="0"/>
    <s v="Scope 1Location 8: Petrol consumption for energy generationLiters"/>
    <x v="4"/>
    <n v="0"/>
    <s v="Scope 1Petrol consumption for energy generationLiters"/>
    <n v="0"/>
    <n v="0"/>
  </r>
  <r>
    <x v="0"/>
    <x v="8"/>
    <m/>
    <x v="4"/>
    <s v="Liters"/>
    <x v="0"/>
    <s v="Scope 1Location 8: Petrol consumption for energy generationLiters"/>
    <x v="5"/>
    <n v="0"/>
    <s v="Scope 1Petrol consumption for energy generationLiters"/>
    <n v="0"/>
    <n v="0"/>
  </r>
  <r>
    <x v="0"/>
    <x v="8"/>
    <m/>
    <x v="5"/>
    <s v="kg"/>
    <x v="1"/>
    <s v="Scope 1Location 8: Refrigerant leakagekg0"/>
    <x v="0"/>
    <n v="0"/>
    <s v="Scope 1Refrigerant leakagekg0"/>
    <n v="0"/>
    <n v="0"/>
  </r>
  <r>
    <x v="0"/>
    <x v="8"/>
    <m/>
    <x v="5"/>
    <s v="kg"/>
    <x v="1"/>
    <s v="Scope 1Location 8: Refrigerant leakagekg0"/>
    <x v="1"/>
    <n v="0"/>
    <s v="Scope 1Refrigerant leakagekg0"/>
    <n v="0"/>
    <n v="0"/>
  </r>
  <r>
    <x v="0"/>
    <x v="8"/>
    <m/>
    <x v="5"/>
    <s v="kg"/>
    <x v="1"/>
    <s v="Scope 1Location 8: Refrigerant leakagekg0"/>
    <x v="2"/>
    <n v="0"/>
    <s v="Scope 1Refrigerant leakagekg0"/>
    <n v="0"/>
    <n v="0"/>
  </r>
  <r>
    <x v="0"/>
    <x v="8"/>
    <m/>
    <x v="5"/>
    <s v="kg"/>
    <x v="1"/>
    <s v="Scope 1Location 8: Refrigerant leakagekg0"/>
    <x v="3"/>
    <n v="0"/>
    <s v="Scope 1Refrigerant leakagekg0"/>
    <n v="0"/>
    <n v="0"/>
  </r>
  <r>
    <x v="0"/>
    <x v="8"/>
    <m/>
    <x v="5"/>
    <s v="kg"/>
    <x v="1"/>
    <s v="Scope 1Location 8: Refrigerant leakagekg0"/>
    <x v="4"/>
    <n v="0"/>
    <s v="Scope 1Refrigerant leakagekg0"/>
    <n v="0"/>
    <n v="0"/>
  </r>
  <r>
    <x v="0"/>
    <x v="8"/>
    <m/>
    <x v="5"/>
    <s v="kg"/>
    <x v="1"/>
    <s v="Scope 1Location 8: Refrigerant leakagekg0"/>
    <x v="5"/>
    <n v="0"/>
    <s v="Scope 1Refrigerant leakagekg0"/>
    <n v="0"/>
    <n v="0"/>
  </r>
  <r>
    <x v="0"/>
    <x v="8"/>
    <m/>
    <x v="5"/>
    <s v="kg"/>
    <x v="1"/>
    <s v="Scope 1Location 8: Refrigerant leakagekg0"/>
    <x v="0"/>
    <n v="0"/>
    <s v="Scope 1Refrigerant leakagekg0"/>
    <n v="0"/>
    <n v="0"/>
  </r>
  <r>
    <x v="0"/>
    <x v="8"/>
    <m/>
    <x v="5"/>
    <s v="kg"/>
    <x v="1"/>
    <s v="Scope 1Location 8: Refrigerant leakagekg0"/>
    <x v="1"/>
    <n v="0"/>
    <s v="Scope 1Refrigerant leakagekg0"/>
    <n v="0"/>
    <n v="0"/>
  </r>
  <r>
    <x v="0"/>
    <x v="8"/>
    <m/>
    <x v="5"/>
    <s v="kg"/>
    <x v="1"/>
    <s v="Scope 1Location 8: Refrigerant leakagekg0"/>
    <x v="2"/>
    <n v="0"/>
    <s v="Scope 1Refrigerant leakagekg0"/>
    <n v="0"/>
    <n v="0"/>
  </r>
  <r>
    <x v="0"/>
    <x v="8"/>
    <m/>
    <x v="5"/>
    <s v="kg"/>
    <x v="1"/>
    <s v="Scope 1Location 8: Refrigerant leakagekg0"/>
    <x v="3"/>
    <n v="0"/>
    <s v="Scope 1Refrigerant leakagekg0"/>
    <n v="0"/>
    <n v="0"/>
  </r>
  <r>
    <x v="0"/>
    <x v="8"/>
    <m/>
    <x v="5"/>
    <s v="kg"/>
    <x v="1"/>
    <s v="Scope 1Location 8: Refrigerant leakagekg0"/>
    <x v="4"/>
    <n v="0"/>
    <s v="Scope 1Refrigerant leakagekg0"/>
    <n v="0"/>
    <n v="0"/>
  </r>
  <r>
    <x v="0"/>
    <x v="8"/>
    <m/>
    <x v="5"/>
    <s v="kg"/>
    <x v="1"/>
    <s v="Scope 1Location 8: Refrigerant leakagekg0"/>
    <x v="5"/>
    <n v="0"/>
    <s v="Scope 1Refrigerant leakagekg0"/>
    <n v="0"/>
    <n v="0"/>
  </r>
  <r>
    <x v="0"/>
    <x v="8"/>
    <m/>
    <x v="5"/>
    <s v="kg"/>
    <x v="1"/>
    <s v="Scope 1Location 8: Refrigerant leakagekg0"/>
    <x v="0"/>
    <n v="0"/>
    <s v="Scope 1Refrigerant leakagekg0"/>
    <n v="0"/>
    <n v="0"/>
  </r>
  <r>
    <x v="0"/>
    <x v="8"/>
    <m/>
    <x v="5"/>
    <s v="kg"/>
    <x v="1"/>
    <s v="Scope 1Location 8: Refrigerant leakagekg0"/>
    <x v="1"/>
    <n v="0"/>
    <s v="Scope 1Refrigerant leakagekg0"/>
    <n v="0"/>
    <n v="0"/>
  </r>
  <r>
    <x v="0"/>
    <x v="8"/>
    <m/>
    <x v="5"/>
    <s v="kg"/>
    <x v="1"/>
    <s v="Scope 1Location 8: Refrigerant leakagekg0"/>
    <x v="2"/>
    <n v="0"/>
    <s v="Scope 1Refrigerant leakagekg0"/>
    <n v="0"/>
    <n v="0"/>
  </r>
  <r>
    <x v="0"/>
    <x v="8"/>
    <m/>
    <x v="5"/>
    <s v="kg"/>
    <x v="1"/>
    <s v="Scope 1Location 8: Refrigerant leakagekg0"/>
    <x v="3"/>
    <n v="0"/>
    <s v="Scope 1Refrigerant leakagekg0"/>
    <n v="0"/>
    <n v="0"/>
  </r>
  <r>
    <x v="0"/>
    <x v="8"/>
    <m/>
    <x v="5"/>
    <s v="kg"/>
    <x v="1"/>
    <s v="Scope 1Location 8: Refrigerant leakagekg0"/>
    <x v="4"/>
    <n v="0"/>
    <s v="Scope 1Refrigerant leakagekg0"/>
    <n v="0"/>
    <n v="0"/>
  </r>
  <r>
    <x v="0"/>
    <x v="8"/>
    <m/>
    <x v="5"/>
    <s v="kg"/>
    <x v="1"/>
    <s v="Scope 1Location 8: Refrigerant leakagekg0"/>
    <x v="5"/>
    <n v="0"/>
    <s v="Scope 1Refrigerant leakagekg0"/>
    <n v="0"/>
    <n v="0"/>
  </r>
  <r>
    <x v="0"/>
    <x v="9"/>
    <m/>
    <x v="2"/>
    <s v="Select unit"/>
    <x v="0"/>
    <s v="Scope 1Location 9: Natural gasSelect unit"/>
    <x v="0"/>
    <n v="0"/>
    <s v="Scope 1Natural gasSelect unit"/>
    <n v="0"/>
    <n v="0"/>
  </r>
  <r>
    <x v="0"/>
    <x v="9"/>
    <m/>
    <x v="2"/>
    <s v="Select unit"/>
    <x v="0"/>
    <s v="Scope 1Location 9: Natural gasSelect unit"/>
    <x v="1"/>
    <n v="0"/>
    <s v="Scope 1Natural gasSelect unit"/>
    <n v="0"/>
    <n v="0"/>
  </r>
  <r>
    <x v="0"/>
    <x v="9"/>
    <m/>
    <x v="2"/>
    <s v="Select unit"/>
    <x v="0"/>
    <s v="Scope 1Location 9: Natural gasSelect unit"/>
    <x v="2"/>
    <n v="0"/>
    <s v="Scope 1Natural gasSelect unit"/>
    <n v="0"/>
    <n v="0"/>
  </r>
  <r>
    <x v="0"/>
    <x v="9"/>
    <m/>
    <x v="2"/>
    <s v="Select unit"/>
    <x v="0"/>
    <s v="Scope 1Location 9: Natural gasSelect unit"/>
    <x v="3"/>
    <n v="0"/>
    <s v="Scope 1Natural gasSelect unit"/>
    <n v="0"/>
    <n v="0"/>
  </r>
  <r>
    <x v="0"/>
    <x v="9"/>
    <m/>
    <x v="2"/>
    <s v="Select unit"/>
    <x v="0"/>
    <s v="Scope 1Location 9: Natural gasSelect unit"/>
    <x v="4"/>
    <n v="0"/>
    <s v="Scope 1Natural gasSelect unit"/>
    <n v="0"/>
    <n v="0"/>
  </r>
  <r>
    <x v="0"/>
    <x v="9"/>
    <m/>
    <x v="2"/>
    <s v="Select unit"/>
    <x v="0"/>
    <s v="Scope 1Location 9: Natural gasSelect unit"/>
    <x v="5"/>
    <n v="0"/>
    <s v="Scope 1Natural gasSelect unit"/>
    <n v="0"/>
    <n v="0"/>
  </r>
  <r>
    <x v="0"/>
    <x v="9"/>
    <m/>
    <x v="3"/>
    <s v="Liters"/>
    <x v="0"/>
    <s v="Scope 1Location 9: Diesel consumption for energy generationLiters"/>
    <x v="0"/>
    <n v="0"/>
    <s v="Scope 1Diesel consumption for energy generationLiters"/>
    <n v="2.6059999999999999"/>
    <n v="0"/>
  </r>
  <r>
    <x v="0"/>
    <x v="9"/>
    <m/>
    <x v="3"/>
    <s v="Liters"/>
    <x v="0"/>
    <s v="Scope 1Location 9: Diesel consumption for energy generationLiters"/>
    <x v="1"/>
    <n v="0"/>
    <s v="Scope 1Diesel consumption for energy generationLiters"/>
    <n v="2.4740000000000002"/>
    <n v="0"/>
  </r>
  <r>
    <x v="0"/>
    <x v="9"/>
    <m/>
    <x v="3"/>
    <s v="Liters"/>
    <x v="0"/>
    <s v="Scope 1Location 9: Diesel consumption for energy generationLiters"/>
    <x v="2"/>
    <n v="0"/>
    <s v="Scope 1Diesel consumption for energy generationLiters"/>
    <n v="2.4740000000000002"/>
    <n v="0"/>
  </r>
  <r>
    <x v="0"/>
    <x v="9"/>
    <m/>
    <x v="3"/>
    <s v="Liters"/>
    <x v="0"/>
    <s v="Scope 1Location 9: Diesel consumption for energy generationLiters"/>
    <x v="3"/>
    <n v="0"/>
    <s v="Scope 1Diesel consumption for energy generationLiters"/>
    <n v="2.468"/>
    <n v="0"/>
  </r>
  <r>
    <x v="0"/>
    <x v="9"/>
    <m/>
    <x v="3"/>
    <s v="Liters"/>
    <x v="0"/>
    <s v="Scope 1Location 9: Diesel consumption for energy generationLiters"/>
    <x v="4"/>
    <n v="0"/>
    <s v="Scope 1Diesel consumption for energy generationLiters"/>
    <n v="0"/>
    <n v="0"/>
  </r>
  <r>
    <x v="0"/>
    <x v="9"/>
    <m/>
    <x v="3"/>
    <s v="Liters"/>
    <x v="0"/>
    <s v="Scope 1Location 9: Diesel consumption for energy generationLiters"/>
    <x v="5"/>
    <n v="0"/>
    <s v="Scope 1Diesel consumption for energy generationLiters"/>
    <n v="0"/>
    <n v="0"/>
  </r>
  <r>
    <x v="0"/>
    <x v="9"/>
    <m/>
    <x v="4"/>
    <s v="Liters"/>
    <x v="0"/>
    <s v="Scope 1Location 9: Petrol consumption for energy generationLiters"/>
    <x v="0"/>
    <n v="0"/>
    <s v="Scope 1Petrol consumption for energy generationLiters"/>
    <n v="2.2690000000000001"/>
    <n v="0"/>
  </r>
  <r>
    <x v="0"/>
    <x v="9"/>
    <m/>
    <x v="4"/>
    <s v="Liters"/>
    <x v="0"/>
    <s v="Scope 1Location 9: Petrol consumption for energy generationLiters"/>
    <x v="1"/>
    <n v="0"/>
    <s v="Scope 1Petrol consumption for energy generationLiters"/>
    <n v="2.141"/>
    <n v="0"/>
  </r>
  <r>
    <x v="0"/>
    <x v="9"/>
    <m/>
    <x v="4"/>
    <s v="Liters"/>
    <x v="0"/>
    <s v="Scope 1Location 9: Petrol consumption for energy generationLiters"/>
    <x v="2"/>
    <n v="0"/>
    <s v="Scope 1Petrol consumption for energy generationLiters"/>
    <n v="2.141"/>
    <n v="0"/>
  </r>
  <r>
    <x v="0"/>
    <x v="9"/>
    <m/>
    <x v="4"/>
    <s v="Liters"/>
    <x v="0"/>
    <s v="Scope 1Location 9: Petrol consumption for energy generationLiters"/>
    <x v="3"/>
    <n v="0"/>
    <s v="Scope 1Petrol consumption for energy generationLiters"/>
    <n v="2.1760000000000002"/>
    <n v="0"/>
  </r>
  <r>
    <x v="0"/>
    <x v="9"/>
    <m/>
    <x v="4"/>
    <s v="Liters"/>
    <x v="0"/>
    <s v="Scope 1Location 9: Petrol consumption for energy generationLiters"/>
    <x v="4"/>
    <n v="0"/>
    <s v="Scope 1Petrol consumption for energy generationLiters"/>
    <n v="0"/>
    <n v="0"/>
  </r>
  <r>
    <x v="0"/>
    <x v="9"/>
    <m/>
    <x v="4"/>
    <s v="Liters"/>
    <x v="0"/>
    <s v="Scope 1Location 9: Petrol consumption for energy generationLiters"/>
    <x v="5"/>
    <n v="0"/>
    <s v="Scope 1Petrol consumption for energy generationLiters"/>
    <n v="0"/>
    <n v="0"/>
  </r>
  <r>
    <x v="0"/>
    <x v="9"/>
    <m/>
    <x v="5"/>
    <s v="kg"/>
    <x v="1"/>
    <s v="Scope 1Location 9: Refrigerant leakagekg0"/>
    <x v="0"/>
    <n v="0"/>
    <s v="Scope 1Refrigerant leakagekg0"/>
    <n v="0"/>
    <n v="0"/>
  </r>
  <r>
    <x v="0"/>
    <x v="9"/>
    <m/>
    <x v="5"/>
    <s v="kg"/>
    <x v="1"/>
    <s v="Scope 1Location 9: Refrigerant leakagekg0"/>
    <x v="1"/>
    <n v="0"/>
    <s v="Scope 1Refrigerant leakagekg0"/>
    <n v="0"/>
    <n v="0"/>
  </r>
  <r>
    <x v="0"/>
    <x v="9"/>
    <m/>
    <x v="5"/>
    <s v="kg"/>
    <x v="1"/>
    <s v="Scope 1Location 9: Refrigerant leakagekg0"/>
    <x v="2"/>
    <n v="0"/>
    <s v="Scope 1Refrigerant leakagekg0"/>
    <n v="0"/>
    <n v="0"/>
  </r>
  <r>
    <x v="0"/>
    <x v="9"/>
    <m/>
    <x v="5"/>
    <s v="kg"/>
    <x v="1"/>
    <s v="Scope 1Location 9: Refrigerant leakagekg0"/>
    <x v="3"/>
    <n v="0"/>
    <s v="Scope 1Refrigerant leakagekg0"/>
    <n v="0"/>
    <n v="0"/>
  </r>
  <r>
    <x v="0"/>
    <x v="9"/>
    <m/>
    <x v="5"/>
    <s v="kg"/>
    <x v="1"/>
    <s v="Scope 1Location 9: Refrigerant leakagekg0"/>
    <x v="4"/>
    <n v="0"/>
    <s v="Scope 1Refrigerant leakagekg0"/>
    <n v="0"/>
    <n v="0"/>
  </r>
  <r>
    <x v="0"/>
    <x v="9"/>
    <m/>
    <x v="5"/>
    <s v="kg"/>
    <x v="1"/>
    <s v="Scope 1Location 9: Refrigerant leakagekg0"/>
    <x v="5"/>
    <n v="0"/>
    <s v="Scope 1Refrigerant leakagekg0"/>
    <n v="0"/>
    <n v="0"/>
  </r>
  <r>
    <x v="0"/>
    <x v="9"/>
    <m/>
    <x v="5"/>
    <s v="kg"/>
    <x v="1"/>
    <s v="Scope 1Location 9: Refrigerant leakagekg0"/>
    <x v="0"/>
    <n v="0"/>
    <s v="Scope 1Refrigerant leakagekg0"/>
    <n v="0"/>
    <n v="0"/>
  </r>
  <r>
    <x v="0"/>
    <x v="9"/>
    <m/>
    <x v="5"/>
    <s v="kg"/>
    <x v="1"/>
    <s v="Scope 1Location 9: Refrigerant leakagekg0"/>
    <x v="1"/>
    <n v="0"/>
    <s v="Scope 1Refrigerant leakagekg0"/>
    <n v="0"/>
    <n v="0"/>
  </r>
  <r>
    <x v="0"/>
    <x v="9"/>
    <m/>
    <x v="5"/>
    <s v="kg"/>
    <x v="1"/>
    <s v="Scope 1Location 9: Refrigerant leakagekg0"/>
    <x v="2"/>
    <n v="0"/>
    <s v="Scope 1Refrigerant leakagekg0"/>
    <n v="0"/>
    <n v="0"/>
  </r>
  <r>
    <x v="0"/>
    <x v="9"/>
    <m/>
    <x v="5"/>
    <s v="kg"/>
    <x v="1"/>
    <s v="Scope 1Location 9: Refrigerant leakagekg0"/>
    <x v="3"/>
    <n v="0"/>
    <s v="Scope 1Refrigerant leakagekg0"/>
    <n v="0"/>
    <n v="0"/>
  </r>
  <r>
    <x v="0"/>
    <x v="9"/>
    <m/>
    <x v="5"/>
    <s v="kg"/>
    <x v="1"/>
    <s v="Scope 1Location 9: Refrigerant leakagekg0"/>
    <x v="4"/>
    <n v="0"/>
    <s v="Scope 1Refrigerant leakagekg0"/>
    <n v="0"/>
    <n v="0"/>
  </r>
  <r>
    <x v="0"/>
    <x v="9"/>
    <m/>
    <x v="5"/>
    <s v="kg"/>
    <x v="1"/>
    <s v="Scope 1Location 9: Refrigerant leakagekg0"/>
    <x v="5"/>
    <n v="0"/>
    <s v="Scope 1Refrigerant leakagekg0"/>
    <n v="0"/>
    <n v="0"/>
  </r>
  <r>
    <x v="0"/>
    <x v="9"/>
    <m/>
    <x v="5"/>
    <s v="kg"/>
    <x v="1"/>
    <s v="Scope 1Location 9: Refrigerant leakagekg0"/>
    <x v="0"/>
    <n v="0"/>
    <s v="Scope 1Refrigerant leakagekg0"/>
    <n v="0"/>
    <n v="0"/>
  </r>
  <r>
    <x v="0"/>
    <x v="9"/>
    <m/>
    <x v="5"/>
    <s v="kg"/>
    <x v="1"/>
    <s v="Scope 1Location 9: Refrigerant leakagekg0"/>
    <x v="1"/>
    <n v="0"/>
    <s v="Scope 1Refrigerant leakagekg0"/>
    <n v="0"/>
    <n v="0"/>
  </r>
  <r>
    <x v="0"/>
    <x v="9"/>
    <m/>
    <x v="5"/>
    <s v="kg"/>
    <x v="1"/>
    <s v="Scope 1Location 9: Refrigerant leakagekg0"/>
    <x v="2"/>
    <n v="0"/>
    <s v="Scope 1Refrigerant leakagekg0"/>
    <n v="0"/>
    <n v="0"/>
  </r>
  <r>
    <x v="0"/>
    <x v="9"/>
    <m/>
    <x v="5"/>
    <s v="kg"/>
    <x v="1"/>
    <s v="Scope 1Location 9: Refrigerant leakagekg0"/>
    <x v="3"/>
    <n v="0"/>
    <s v="Scope 1Refrigerant leakagekg0"/>
    <n v="0"/>
    <n v="0"/>
  </r>
  <r>
    <x v="0"/>
    <x v="9"/>
    <m/>
    <x v="5"/>
    <s v="kg"/>
    <x v="1"/>
    <s v="Scope 1Location 9: Refrigerant leakagekg0"/>
    <x v="4"/>
    <n v="0"/>
    <s v="Scope 1Refrigerant leakagekg0"/>
    <n v="0"/>
    <n v="0"/>
  </r>
  <r>
    <x v="0"/>
    <x v="9"/>
    <m/>
    <x v="5"/>
    <s v="kg"/>
    <x v="1"/>
    <s v="Scope 1Location 9: Refrigerant leakagekg0"/>
    <x v="5"/>
    <n v="0"/>
    <s v="Scope 1Refrigerant leakagekg0"/>
    <n v="0"/>
    <n v="0"/>
  </r>
  <r>
    <x v="0"/>
    <x v="10"/>
    <m/>
    <x v="2"/>
    <s v="Select unit"/>
    <x v="0"/>
    <s v="Scope 1Location 10: Natural gasSelect unit"/>
    <x v="0"/>
    <n v="0"/>
    <s v="Scope 1Natural gasSelect unit"/>
    <n v="0"/>
    <n v="0"/>
  </r>
  <r>
    <x v="0"/>
    <x v="10"/>
    <m/>
    <x v="2"/>
    <s v="Select unit"/>
    <x v="0"/>
    <s v="Scope 1Location 10: Natural gasSelect unit"/>
    <x v="1"/>
    <n v="0"/>
    <s v="Scope 1Natural gasSelect unit"/>
    <n v="0"/>
    <n v="0"/>
  </r>
  <r>
    <x v="0"/>
    <x v="10"/>
    <m/>
    <x v="2"/>
    <s v="Select unit"/>
    <x v="0"/>
    <s v="Scope 1Location 10: Natural gasSelect unit"/>
    <x v="2"/>
    <n v="0"/>
    <s v="Scope 1Natural gasSelect unit"/>
    <n v="0"/>
    <n v="0"/>
  </r>
  <r>
    <x v="0"/>
    <x v="10"/>
    <m/>
    <x v="2"/>
    <s v="Select unit"/>
    <x v="0"/>
    <s v="Scope 1Location 10: Natural gasSelect unit"/>
    <x v="3"/>
    <n v="0"/>
    <s v="Scope 1Natural gasSelect unit"/>
    <n v="0"/>
    <n v="0"/>
  </r>
  <r>
    <x v="0"/>
    <x v="10"/>
    <m/>
    <x v="2"/>
    <s v="Select unit"/>
    <x v="0"/>
    <s v="Scope 1Location 10: Natural gasSelect unit"/>
    <x v="4"/>
    <n v="0"/>
    <s v="Scope 1Natural gasSelect unit"/>
    <n v="0"/>
    <n v="0"/>
  </r>
  <r>
    <x v="0"/>
    <x v="10"/>
    <m/>
    <x v="2"/>
    <s v="Select unit"/>
    <x v="0"/>
    <s v="Scope 1Location 10: Natural gasSelect unit"/>
    <x v="5"/>
    <n v="0"/>
    <s v="Scope 1Natural gasSelect unit"/>
    <n v="0"/>
    <n v="0"/>
  </r>
  <r>
    <x v="0"/>
    <x v="10"/>
    <m/>
    <x v="3"/>
    <s v="Liters"/>
    <x v="0"/>
    <s v="Scope 1Location 10: Diesel consumption for energy generationLiters"/>
    <x v="0"/>
    <n v="0"/>
    <s v="Scope 1Diesel consumption for energy generationLiters"/>
    <n v="2.6059999999999999"/>
    <n v="0"/>
  </r>
  <r>
    <x v="0"/>
    <x v="10"/>
    <m/>
    <x v="3"/>
    <s v="Liters"/>
    <x v="0"/>
    <s v="Scope 1Location 10: Diesel consumption for energy generationLiters"/>
    <x v="1"/>
    <n v="0"/>
    <s v="Scope 1Diesel consumption for energy generationLiters"/>
    <n v="2.4740000000000002"/>
    <n v="0"/>
  </r>
  <r>
    <x v="0"/>
    <x v="10"/>
    <m/>
    <x v="3"/>
    <s v="Liters"/>
    <x v="0"/>
    <s v="Scope 1Location 10: Diesel consumption for energy generationLiters"/>
    <x v="2"/>
    <n v="0"/>
    <s v="Scope 1Diesel consumption for energy generationLiters"/>
    <n v="2.4740000000000002"/>
    <n v="0"/>
  </r>
  <r>
    <x v="0"/>
    <x v="10"/>
    <m/>
    <x v="3"/>
    <s v="Liters"/>
    <x v="0"/>
    <s v="Scope 1Location 10: Diesel consumption for energy generationLiters"/>
    <x v="3"/>
    <n v="0"/>
    <s v="Scope 1Diesel consumption for energy generationLiters"/>
    <n v="2.468"/>
    <n v="0"/>
  </r>
  <r>
    <x v="0"/>
    <x v="10"/>
    <m/>
    <x v="3"/>
    <s v="Liters"/>
    <x v="0"/>
    <s v="Scope 1Location 10: Diesel consumption for energy generationLiters"/>
    <x v="4"/>
    <n v="0"/>
    <s v="Scope 1Diesel consumption for energy generationLiters"/>
    <n v="0"/>
    <n v="0"/>
  </r>
  <r>
    <x v="0"/>
    <x v="10"/>
    <m/>
    <x v="3"/>
    <s v="Liters"/>
    <x v="0"/>
    <s v="Scope 1Location 10: Diesel consumption for energy generationLiters"/>
    <x v="5"/>
    <n v="0"/>
    <s v="Scope 1Diesel consumption for energy generationLiters"/>
    <n v="0"/>
    <n v="0"/>
  </r>
  <r>
    <x v="0"/>
    <x v="10"/>
    <m/>
    <x v="4"/>
    <s v="Liters"/>
    <x v="0"/>
    <s v="Scope 1Location 10: Petrol consumption for energy generationLiters"/>
    <x v="0"/>
    <n v="0"/>
    <s v="Scope 1Petrol consumption for energy generationLiters"/>
    <n v="2.2690000000000001"/>
    <n v="0"/>
  </r>
  <r>
    <x v="0"/>
    <x v="10"/>
    <m/>
    <x v="4"/>
    <s v="Liters"/>
    <x v="0"/>
    <s v="Scope 1Location 10: Petrol consumption for energy generationLiters"/>
    <x v="1"/>
    <n v="0"/>
    <s v="Scope 1Petrol consumption for energy generationLiters"/>
    <n v="2.141"/>
    <n v="0"/>
  </r>
  <r>
    <x v="0"/>
    <x v="10"/>
    <m/>
    <x v="4"/>
    <s v="Liters"/>
    <x v="0"/>
    <s v="Scope 1Location 10: Petrol consumption for energy generationLiters"/>
    <x v="2"/>
    <n v="0"/>
    <s v="Scope 1Petrol consumption for energy generationLiters"/>
    <n v="2.141"/>
    <n v="0"/>
  </r>
  <r>
    <x v="0"/>
    <x v="10"/>
    <m/>
    <x v="4"/>
    <s v="Liters"/>
    <x v="0"/>
    <s v="Scope 1Location 10: Petrol consumption for energy generationLiters"/>
    <x v="3"/>
    <n v="0"/>
    <s v="Scope 1Petrol consumption for energy generationLiters"/>
    <n v="2.1760000000000002"/>
    <n v="0"/>
  </r>
  <r>
    <x v="0"/>
    <x v="10"/>
    <m/>
    <x v="4"/>
    <s v="Liters"/>
    <x v="0"/>
    <s v="Scope 1Location 10: Petrol consumption for energy generationLiters"/>
    <x v="4"/>
    <n v="0"/>
    <s v="Scope 1Petrol consumption for energy generationLiters"/>
    <n v="0"/>
    <n v="0"/>
  </r>
  <r>
    <x v="0"/>
    <x v="10"/>
    <m/>
    <x v="4"/>
    <s v="Liters"/>
    <x v="0"/>
    <s v="Scope 1Location 10: Petrol consumption for energy generationLiters"/>
    <x v="5"/>
    <n v="0"/>
    <s v="Scope 1Petrol consumption for energy generationLiters"/>
    <n v="0"/>
    <n v="0"/>
  </r>
  <r>
    <x v="0"/>
    <x v="10"/>
    <m/>
    <x v="5"/>
    <s v="kg"/>
    <x v="1"/>
    <s v="Scope 1Location 10: Refrigerant leakagekg0"/>
    <x v="0"/>
    <n v="0"/>
    <s v="Scope 1Refrigerant leakagekg0"/>
    <n v="0"/>
    <n v="0"/>
  </r>
  <r>
    <x v="0"/>
    <x v="10"/>
    <m/>
    <x v="5"/>
    <s v="kg"/>
    <x v="1"/>
    <s v="Scope 1Location 10: Refrigerant leakagekg0"/>
    <x v="1"/>
    <n v="0"/>
    <s v="Scope 1Refrigerant leakagekg0"/>
    <n v="0"/>
    <n v="0"/>
  </r>
  <r>
    <x v="0"/>
    <x v="10"/>
    <m/>
    <x v="5"/>
    <s v="kg"/>
    <x v="1"/>
    <s v="Scope 1Location 10: Refrigerant leakagekg0"/>
    <x v="2"/>
    <n v="0"/>
    <s v="Scope 1Refrigerant leakagekg0"/>
    <n v="0"/>
    <n v="0"/>
  </r>
  <r>
    <x v="0"/>
    <x v="10"/>
    <m/>
    <x v="5"/>
    <s v="kg"/>
    <x v="1"/>
    <s v="Scope 1Location 10: Refrigerant leakagekg0"/>
    <x v="3"/>
    <n v="0"/>
    <s v="Scope 1Refrigerant leakagekg0"/>
    <n v="0"/>
    <n v="0"/>
  </r>
  <r>
    <x v="0"/>
    <x v="10"/>
    <m/>
    <x v="5"/>
    <s v="kg"/>
    <x v="1"/>
    <s v="Scope 1Location 10: Refrigerant leakagekg0"/>
    <x v="4"/>
    <n v="0"/>
    <s v="Scope 1Refrigerant leakagekg0"/>
    <n v="0"/>
    <n v="0"/>
  </r>
  <r>
    <x v="0"/>
    <x v="10"/>
    <m/>
    <x v="5"/>
    <s v="kg"/>
    <x v="1"/>
    <s v="Scope 1Location 10: Refrigerant leakagekg0"/>
    <x v="5"/>
    <n v="0"/>
    <s v="Scope 1Refrigerant leakagekg0"/>
    <n v="0"/>
    <n v="0"/>
  </r>
  <r>
    <x v="0"/>
    <x v="10"/>
    <m/>
    <x v="5"/>
    <s v="kg"/>
    <x v="1"/>
    <s v="Scope 1Location 10: Refrigerant leakagekg0"/>
    <x v="0"/>
    <n v="0"/>
    <s v="Scope 1Refrigerant leakagekg0"/>
    <n v="0"/>
    <n v="0"/>
  </r>
  <r>
    <x v="0"/>
    <x v="10"/>
    <m/>
    <x v="5"/>
    <s v="kg"/>
    <x v="1"/>
    <s v="Scope 1Location 10: Refrigerant leakagekg0"/>
    <x v="1"/>
    <n v="0"/>
    <s v="Scope 1Refrigerant leakagekg0"/>
    <n v="0"/>
    <n v="0"/>
  </r>
  <r>
    <x v="0"/>
    <x v="10"/>
    <m/>
    <x v="5"/>
    <s v="kg"/>
    <x v="1"/>
    <s v="Scope 1Location 10: Refrigerant leakagekg0"/>
    <x v="2"/>
    <n v="0"/>
    <s v="Scope 1Refrigerant leakagekg0"/>
    <n v="0"/>
    <n v="0"/>
  </r>
  <r>
    <x v="0"/>
    <x v="10"/>
    <m/>
    <x v="5"/>
    <s v="kg"/>
    <x v="1"/>
    <s v="Scope 1Location 10: Refrigerant leakagekg0"/>
    <x v="3"/>
    <n v="0"/>
    <s v="Scope 1Refrigerant leakagekg0"/>
    <n v="0"/>
    <n v="0"/>
  </r>
  <r>
    <x v="0"/>
    <x v="10"/>
    <m/>
    <x v="5"/>
    <s v="kg"/>
    <x v="1"/>
    <s v="Scope 1Location 10: Refrigerant leakagekg0"/>
    <x v="4"/>
    <n v="0"/>
    <s v="Scope 1Refrigerant leakagekg0"/>
    <n v="0"/>
    <n v="0"/>
  </r>
  <r>
    <x v="0"/>
    <x v="10"/>
    <m/>
    <x v="5"/>
    <s v="kg"/>
    <x v="1"/>
    <s v="Scope 1Location 10: Refrigerant leakagekg0"/>
    <x v="5"/>
    <n v="0"/>
    <s v="Scope 1Refrigerant leakagekg0"/>
    <n v="0"/>
    <n v="0"/>
  </r>
  <r>
    <x v="0"/>
    <x v="10"/>
    <m/>
    <x v="5"/>
    <s v="kg"/>
    <x v="1"/>
    <s v="Scope 1Location 10: Refrigerant leakagekg0"/>
    <x v="0"/>
    <n v="0"/>
    <s v="Scope 1Refrigerant leakagekg0"/>
    <n v="0"/>
    <n v="0"/>
  </r>
  <r>
    <x v="0"/>
    <x v="10"/>
    <m/>
    <x v="5"/>
    <s v="kg"/>
    <x v="1"/>
    <s v="Scope 1Location 10: Refrigerant leakagekg0"/>
    <x v="1"/>
    <n v="0"/>
    <s v="Scope 1Refrigerant leakagekg0"/>
    <n v="0"/>
    <n v="0"/>
  </r>
  <r>
    <x v="0"/>
    <x v="10"/>
    <m/>
    <x v="5"/>
    <s v="kg"/>
    <x v="1"/>
    <s v="Scope 1Location 10: Refrigerant leakagekg0"/>
    <x v="2"/>
    <n v="0"/>
    <s v="Scope 1Refrigerant leakagekg0"/>
    <n v="0"/>
    <n v="0"/>
  </r>
  <r>
    <x v="0"/>
    <x v="10"/>
    <m/>
    <x v="5"/>
    <s v="kg"/>
    <x v="1"/>
    <s v="Scope 1Location 10: Refrigerant leakagekg0"/>
    <x v="3"/>
    <n v="0"/>
    <s v="Scope 1Refrigerant leakagekg0"/>
    <n v="0"/>
    <n v="0"/>
  </r>
  <r>
    <x v="0"/>
    <x v="10"/>
    <m/>
    <x v="5"/>
    <s v="kg"/>
    <x v="1"/>
    <s v="Scope 1Location 10: Refrigerant leakagekg0"/>
    <x v="4"/>
    <n v="0"/>
    <s v="Scope 1Refrigerant leakagekg0"/>
    <n v="0"/>
    <n v="0"/>
  </r>
  <r>
    <x v="0"/>
    <x v="10"/>
    <m/>
    <x v="5"/>
    <s v="kg"/>
    <x v="1"/>
    <s v="Scope 1Location 10: Refrigerant leakagekg0"/>
    <x v="5"/>
    <n v="0"/>
    <s v="Scope 1Refrigerant leakagekg0"/>
    <n v="0"/>
    <n v="0"/>
  </r>
  <r>
    <x v="1"/>
    <x v="0"/>
    <m/>
    <x v="6"/>
    <s v="km"/>
    <x v="0"/>
    <s v="Scope 2All locationsElectric carskm"/>
    <x v="0"/>
    <n v="0"/>
    <s v="Scope 2Electric carskm"/>
    <n v="0.34865459999999998"/>
    <n v="0"/>
  </r>
  <r>
    <x v="1"/>
    <x v="0"/>
    <m/>
    <x v="6"/>
    <s v="km"/>
    <x v="0"/>
    <s v="Scope 2All locationsElectric carskm"/>
    <x v="1"/>
    <n v="0"/>
    <s v="Scope 2Electric carskm"/>
    <n v="0.38334660000000004"/>
    <n v="0"/>
  </r>
  <r>
    <x v="1"/>
    <x v="0"/>
    <m/>
    <x v="6"/>
    <s v="km"/>
    <x v="0"/>
    <s v="Scope 2All locationsElectric carskm"/>
    <x v="2"/>
    <n v="0"/>
    <s v="Scope 2Electric carskm"/>
    <n v="0.46053629999999995"/>
    <n v="0"/>
  </r>
  <r>
    <x v="1"/>
    <x v="0"/>
    <m/>
    <x v="6"/>
    <s v="km"/>
    <x v="0"/>
    <s v="Scope 2All locationsElectric carskm"/>
    <x v="3"/>
    <n v="0"/>
    <s v="Scope 2Electric carskm"/>
    <n v="0.46053629999999995"/>
    <n v="0"/>
  </r>
  <r>
    <x v="1"/>
    <x v="0"/>
    <m/>
    <x v="6"/>
    <s v="km"/>
    <x v="0"/>
    <s v="Scope 2All locationsElectric carskm"/>
    <x v="4"/>
    <n v="0"/>
    <s v="Scope 2Electric carskm"/>
    <n v="0"/>
    <n v="0"/>
  </r>
  <r>
    <x v="1"/>
    <x v="0"/>
    <m/>
    <x v="6"/>
    <s v="km"/>
    <x v="0"/>
    <s v="Scope 2All locationsElectric carskm"/>
    <x v="5"/>
    <n v="0"/>
    <s v="Scope 2Electric carskm"/>
    <n v="0"/>
    <n v="0"/>
  </r>
  <r>
    <x v="1"/>
    <x v="1"/>
    <s v="Netherlands"/>
    <x v="7"/>
    <s v="MWh"/>
    <x v="2"/>
    <s v="Scope 2Location 1: amsterdamPurchased non-renewable electricityMWh"/>
    <x v="0"/>
    <n v="0"/>
    <s v="Scope 2Purchased non-renewable electricityNetherlandsMWhMarket-based"/>
    <n v="451.72"/>
    <n v="0"/>
  </r>
  <r>
    <x v="1"/>
    <x v="1"/>
    <s v="Netherlands"/>
    <x v="7"/>
    <s v="MWh"/>
    <x v="2"/>
    <s v="Scope 2Location 1: amsterdamPurchased non-renewable electricityMWh"/>
    <x v="1"/>
    <n v="0"/>
    <s v="Scope 2Purchased non-renewable electricityNetherlandsMWhMarket-based"/>
    <n v="451.72"/>
    <n v="0"/>
  </r>
  <r>
    <x v="1"/>
    <x v="1"/>
    <s v="Netherlands"/>
    <x v="7"/>
    <s v="MWh"/>
    <x v="2"/>
    <s v="Scope 2Location 1: amsterdamPurchased non-renewable electricityMWh"/>
    <x v="2"/>
    <n v="0"/>
    <s v="Scope 2Purchased non-renewable electricityNetherlandsMWhMarket-based"/>
    <n v="438.97"/>
    <n v="0"/>
  </r>
  <r>
    <x v="1"/>
    <x v="1"/>
    <s v="Netherlands"/>
    <x v="7"/>
    <s v="MWh"/>
    <x v="2"/>
    <s v="Scope 2Location 1: amsterdamPurchased non-renewable electricityMWh"/>
    <x v="3"/>
    <n v="0"/>
    <s v="Scope 2Purchased non-renewable electricityNetherlandsMWhMarket-based"/>
    <n v="438.97"/>
    <n v="0"/>
  </r>
  <r>
    <x v="1"/>
    <x v="1"/>
    <s v="Netherlands"/>
    <x v="7"/>
    <s v="MWh"/>
    <x v="2"/>
    <s v="Scope 2Location 1: amsterdamPurchased non-renewable electricityMWh"/>
    <x v="4"/>
    <n v="0"/>
    <s v="Scope 2Purchased non-renewable electricityNetherlandsMWhMarket-based"/>
    <n v="0"/>
    <n v="0"/>
  </r>
  <r>
    <x v="1"/>
    <x v="1"/>
    <s v="Netherlands"/>
    <x v="7"/>
    <s v="MWh"/>
    <x v="2"/>
    <s v="Scope 2Location 1: amsterdamPurchased non-renewable electricityMWh"/>
    <x v="5"/>
    <n v="0"/>
    <s v="Scope 2Purchased non-renewable electricityNetherlandsMWhMarket-based"/>
    <n v="0"/>
    <n v="0"/>
  </r>
  <r>
    <x v="1"/>
    <x v="1"/>
    <s v="Netherlands"/>
    <x v="7"/>
    <s v="MWh"/>
    <x v="3"/>
    <s v="Scope 2Location 1: amsterdamPurchased non-renewable electricityMWh"/>
    <x v="0"/>
    <n v="0"/>
    <s v="Scope 2Purchased non-renewable electricityNetherlandsMWhLocation-based"/>
    <n v="211"/>
    <n v="0"/>
  </r>
  <r>
    <x v="1"/>
    <x v="1"/>
    <s v="Netherlands"/>
    <x v="7"/>
    <s v="MWh"/>
    <x v="3"/>
    <s v="Scope 2Location 1: amsterdamPurchased non-renewable electricityMWh"/>
    <x v="1"/>
    <n v="0"/>
    <s v="Scope 2Purchased non-renewable electricityNetherlandsMWhLocation-based"/>
    <n v="198"/>
    <n v="0"/>
  </r>
  <r>
    <x v="1"/>
    <x v="1"/>
    <s v="Netherlands"/>
    <x v="7"/>
    <s v="MWh"/>
    <x v="3"/>
    <s v="Scope 2Location 1: amsterdamPurchased non-renewable electricityMWh"/>
    <x v="2"/>
    <n v="0"/>
    <s v="Scope 2Purchased non-renewable electricityNetherlandsMWhLocation-based"/>
    <n v="173"/>
    <n v="0"/>
  </r>
  <r>
    <x v="1"/>
    <x v="1"/>
    <s v="Netherlands"/>
    <x v="7"/>
    <s v="MWh"/>
    <x v="3"/>
    <s v="Scope 2Location 1: amsterdamPurchased non-renewable electricityMWh"/>
    <x v="3"/>
    <n v="0"/>
    <s v="Scope 2Purchased non-renewable electricityNetherlandsMWhLocation-based"/>
    <n v="173"/>
    <n v="0"/>
  </r>
  <r>
    <x v="1"/>
    <x v="1"/>
    <s v="Netherlands"/>
    <x v="7"/>
    <s v="MWh"/>
    <x v="3"/>
    <s v="Scope 2Location 1: amsterdamPurchased non-renewable electricityMWh"/>
    <x v="4"/>
    <n v="0"/>
    <s v="Scope 2Purchased non-renewable electricityNetherlandsMWhLocation-based"/>
    <n v="0"/>
    <n v="0"/>
  </r>
  <r>
    <x v="1"/>
    <x v="1"/>
    <s v="Netherlands"/>
    <x v="7"/>
    <s v="MWh"/>
    <x v="3"/>
    <s v="Scope 2Location 1: amsterdamPurchased non-renewable electricityMWh"/>
    <x v="5"/>
    <n v="0"/>
    <s v="Scope 2Purchased non-renewable electricityNetherlandsMWhLocation-based"/>
    <n v="0"/>
    <n v="0"/>
  </r>
  <r>
    <x v="1"/>
    <x v="1"/>
    <s v="Netherlands"/>
    <x v="8"/>
    <s v="Select unit"/>
    <x v="0"/>
    <s v="Scope 2Location 1: amsterdamPurchased renewable electricitySelect unit"/>
    <x v="0"/>
    <n v="0"/>
    <s v="Scope 2Purchased renewable electricitySelect unit"/>
    <n v="0"/>
    <n v="0"/>
  </r>
  <r>
    <x v="1"/>
    <x v="1"/>
    <s v="Netherlands"/>
    <x v="8"/>
    <s v="Select unit"/>
    <x v="0"/>
    <s v="Scope 2Location 1: amsterdamPurchased renewable electricitySelect unit"/>
    <x v="1"/>
    <n v="0"/>
    <s v="Scope 2Purchased renewable electricitySelect unit"/>
    <n v="0"/>
    <n v="0"/>
  </r>
  <r>
    <x v="1"/>
    <x v="1"/>
    <s v="Netherlands"/>
    <x v="8"/>
    <s v="Select unit"/>
    <x v="0"/>
    <s v="Scope 2Location 1: amsterdamPurchased renewable electricitySelect unit"/>
    <x v="2"/>
    <n v="0"/>
    <s v="Scope 2Purchased renewable electricitySelect unit"/>
    <n v="0"/>
    <n v="0"/>
  </r>
  <r>
    <x v="1"/>
    <x v="1"/>
    <s v="Netherlands"/>
    <x v="8"/>
    <s v="Select unit"/>
    <x v="0"/>
    <s v="Scope 2Location 1: amsterdamPurchased renewable electricitySelect unit"/>
    <x v="3"/>
    <n v="0"/>
    <s v="Scope 2Purchased renewable electricitySelect unit"/>
    <n v="0"/>
    <n v="0"/>
  </r>
  <r>
    <x v="1"/>
    <x v="1"/>
    <s v="Netherlands"/>
    <x v="8"/>
    <s v="Select unit"/>
    <x v="0"/>
    <s v="Scope 2Location 1: amsterdamPurchased renewable electricitySelect unit"/>
    <x v="4"/>
    <n v="0"/>
    <s v="Scope 2Purchased renewable electricitySelect unit"/>
    <n v="0"/>
    <n v="0"/>
  </r>
  <r>
    <x v="1"/>
    <x v="1"/>
    <s v="Netherlands"/>
    <x v="8"/>
    <s v="Select unit"/>
    <x v="0"/>
    <s v="Scope 2Location 1: amsterdamPurchased renewable electricitySelect unit"/>
    <x v="5"/>
    <n v="0"/>
    <s v="Scope 2Purchased renewable electricitySelect unit"/>
    <n v="0"/>
    <n v="0"/>
  </r>
  <r>
    <x v="1"/>
    <x v="1"/>
    <s v="Netherlands"/>
    <x v="9"/>
    <s v="Select unit"/>
    <x v="0"/>
    <s v="Scope 2Location 1: amsterdamGenerated renewable electricitySelect unit"/>
    <x v="0"/>
    <n v="0"/>
    <s v="Scope 2Generated renewable electricitySelect unit"/>
    <n v="0"/>
    <n v="0"/>
  </r>
  <r>
    <x v="1"/>
    <x v="1"/>
    <s v="Netherlands"/>
    <x v="9"/>
    <s v="Select unit"/>
    <x v="0"/>
    <s v="Scope 2Location 1: amsterdamGenerated renewable electricitySelect unit"/>
    <x v="1"/>
    <n v="0"/>
    <s v="Scope 2Generated renewable electricitySelect unit"/>
    <n v="0"/>
    <n v="0"/>
  </r>
  <r>
    <x v="1"/>
    <x v="1"/>
    <s v="Netherlands"/>
    <x v="9"/>
    <s v="Select unit"/>
    <x v="0"/>
    <s v="Scope 2Location 1: amsterdamGenerated renewable electricitySelect unit"/>
    <x v="2"/>
    <n v="0"/>
    <s v="Scope 2Generated renewable electricitySelect unit"/>
    <n v="0"/>
    <n v="0"/>
  </r>
  <r>
    <x v="1"/>
    <x v="1"/>
    <s v="Netherlands"/>
    <x v="9"/>
    <s v="Select unit"/>
    <x v="0"/>
    <s v="Scope 2Location 1: amsterdamGenerated renewable electricitySelect unit"/>
    <x v="3"/>
    <n v="0"/>
    <s v="Scope 2Generated renewable electricitySelect unit"/>
    <n v="0"/>
    <n v="0"/>
  </r>
  <r>
    <x v="1"/>
    <x v="1"/>
    <s v="Netherlands"/>
    <x v="9"/>
    <s v="Select unit"/>
    <x v="0"/>
    <s v="Scope 2Location 1: amsterdamGenerated renewable electricitySelect unit"/>
    <x v="4"/>
    <n v="0"/>
    <s v="Scope 2Generated renewable electricitySelect unit"/>
    <n v="0"/>
    <n v="0"/>
  </r>
  <r>
    <x v="1"/>
    <x v="1"/>
    <s v="Netherlands"/>
    <x v="9"/>
    <s v="Select unit"/>
    <x v="0"/>
    <s v="Scope 2Location 1: amsterdamGenerated renewable electricitySelect unit"/>
    <x v="5"/>
    <n v="0"/>
    <s v="Scope 2Generated renewable electricitySelect unit"/>
    <n v="0"/>
    <n v="0"/>
  </r>
  <r>
    <x v="1"/>
    <x v="1"/>
    <s v="Netherlands"/>
    <x v="10"/>
    <s v="Select unit"/>
    <x v="0"/>
    <s v="Scope 2Location 1: amsterdamDistrict heatingSelect unit"/>
    <x v="0"/>
    <n v="0"/>
    <s v="Scope 2District heatingSelect unit"/>
    <n v="0"/>
    <n v="0"/>
  </r>
  <r>
    <x v="1"/>
    <x v="1"/>
    <s v="Netherlands"/>
    <x v="10"/>
    <s v="Select unit"/>
    <x v="0"/>
    <s v="Scope 2Location 1: amsterdamDistrict heatingSelect unit"/>
    <x v="1"/>
    <n v="0"/>
    <s v="Scope 2District heatingSelect unit"/>
    <n v="0"/>
    <n v="0"/>
  </r>
  <r>
    <x v="1"/>
    <x v="1"/>
    <s v="Netherlands"/>
    <x v="10"/>
    <s v="Select unit"/>
    <x v="0"/>
    <s v="Scope 2Location 1: amsterdamDistrict heatingSelect unit"/>
    <x v="2"/>
    <n v="0"/>
    <s v="Scope 2District heatingSelect unit"/>
    <n v="0"/>
    <n v="0"/>
  </r>
  <r>
    <x v="1"/>
    <x v="1"/>
    <s v="Netherlands"/>
    <x v="10"/>
    <s v="Select unit"/>
    <x v="0"/>
    <s v="Scope 2Location 1: amsterdamDistrict heatingSelect unit"/>
    <x v="3"/>
    <n v="0"/>
    <s v="Scope 2District heatingSelect unit"/>
    <n v="0"/>
    <n v="0"/>
  </r>
  <r>
    <x v="1"/>
    <x v="1"/>
    <s v="Netherlands"/>
    <x v="10"/>
    <s v="Select unit"/>
    <x v="0"/>
    <s v="Scope 2Location 1: amsterdamDistrict heatingSelect unit"/>
    <x v="4"/>
    <n v="0"/>
    <s v="Scope 2District heatingSelect unit"/>
    <n v="0"/>
    <n v="0"/>
  </r>
  <r>
    <x v="1"/>
    <x v="1"/>
    <s v="Netherlands"/>
    <x v="10"/>
    <s v="Select unit"/>
    <x v="0"/>
    <s v="Scope 2Location 1: amsterdamDistrict heatingSelect unit"/>
    <x v="5"/>
    <n v="0"/>
    <s v="Scope 2District heatingSelect unit"/>
    <n v="0"/>
    <n v="0"/>
  </r>
  <r>
    <x v="1"/>
    <x v="2"/>
    <n v="0"/>
    <x v="7"/>
    <s v="MWh"/>
    <x v="2"/>
    <s v="Scope 2Location 2: Purchased non-renewable electricityMWh"/>
    <x v="0"/>
    <n v="0"/>
    <s v="Scope 2Purchased non-renewable electricity0MWhMarket-based"/>
    <n v="0"/>
    <n v="0"/>
  </r>
  <r>
    <x v="1"/>
    <x v="2"/>
    <n v="0"/>
    <x v="7"/>
    <s v="MWh"/>
    <x v="2"/>
    <s v="Scope 2Location 2: Purchased non-renewable electricityMWh"/>
    <x v="1"/>
    <n v="0"/>
    <s v="Scope 2Purchased non-renewable electricity0MWhMarket-based"/>
    <n v="0"/>
    <n v="0"/>
  </r>
  <r>
    <x v="1"/>
    <x v="2"/>
    <n v="0"/>
    <x v="7"/>
    <s v="MWh"/>
    <x v="2"/>
    <s v="Scope 2Location 2: Purchased non-renewable electricityMWh"/>
    <x v="2"/>
    <n v="0"/>
    <s v="Scope 2Purchased non-renewable electricity0MWhMarket-based"/>
    <n v="0"/>
    <n v="0"/>
  </r>
  <r>
    <x v="1"/>
    <x v="2"/>
    <n v="0"/>
    <x v="7"/>
    <s v="MWh"/>
    <x v="2"/>
    <s v="Scope 2Location 2: Purchased non-renewable electricityMWh"/>
    <x v="3"/>
    <n v="0"/>
    <s v="Scope 2Purchased non-renewable electricity0MWhMarket-based"/>
    <n v="0"/>
    <n v="0"/>
  </r>
  <r>
    <x v="1"/>
    <x v="2"/>
    <n v="0"/>
    <x v="7"/>
    <s v="MWh"/>
    <x v="2"/>
    <s v="Scope 2Location 2: Purchased non-renewable electricityMWh"/>
    <x v="4"/>
    <n v="0"/>
    <s v="Scope 2Purchased non-renewable electricity0MWhMarket-based"/>
    <n v="0"/>
    <n v="0"/>
  </r>
  <r>
    <x v="1"/>
    <x v="2"/>
    <n v="0"/>
    <x v="7"/>
    <s v="MWh"/>
    <x v="2"/>
    <s v="Scope 2Location 2: Purchased non-renewable electricityMWh"/>
    <x v="5"/>
    <n v="0"/>
    <s v="Scope 2Purchased non-renewable electricity0MWhMarket-based"/>
    <n v="0"/>
    <n v="0"/>
  </r>
  <r>
    <x v="1"/>
    <x v="2"/>
    <n v="0"/>
    <x v="7"/>
    <s v="MWh"/>
    <x v="3"/>
    <s v="Scope 2Location 2: Purchased non-renewable electricityMWh"/>
    <x v="0"/>
    <n v="0"/>
    <s v="Scope 2Purchased non-renewable electricity0MWhLocation-based"/>
    <n v="0"/>
    <n v="0"/>
  </r>
  <r>
    <x v="1"/>
    <x v="2"/>
    <n v="0"/>
    <x v="7"/>
    <s v="MWh"/>
    <x v="3"/>
    <s v="Scope 2Location 2: Purchased non-renewable electricityMWh"/>
    <x v="1"/>
    <n v="0"/>
    <s v="Scope 2Purchased non-renewable electricity0MWhLocation-based"/>
    <n v="0"/>
    <n v="0"/>
  </r>
  <r>
    <x v="1"/>
    <x v="2"/>
    <n v="0"/>
    <x v="7"/>
    <s v="MWh"/>
    <x v="3"/>
    <s v="Scope 2Location 2: Purchased non-renewable electricityMWh"/>
    <x v="2"/>
    <n v="0"/>
    <s v="Scope 2Purchased non-renewable electricity0MWhLocation-based"/>
    <n v="0"/>
    <n v="0"/>
  </r>
  <r>
    <x v="1"/>
    <x v="2"/>
    <n v="0"/>
    <x v="7"/>
    <s v="MWh"/>
    <x v="3"/>
    <s v="Scope 2Location 2: Purchased non-renewable electricityMWh"/>
    <x v="3"/>
    <n v="0"/>
    <s v="Scope 2Purchased non-renewable electricity0MWhLocation-based"/>
    <n v="0"/>
    <n v="0"/>
  </r>
  <r>
    <x v="1"/>
    <x v="2"/>
    <n v="0"/>
    <x v="7"/>
    <s v="MWh"/>
    <x v="3"/>
    <s v="Scope 2Location 2: Purchased non-renewable electricityMWh"/>
    <x v="4"/>
    <n v="0"/>
    <s v="Scope 2Purchased non-renewable electricity0MWhLocation-based"/>
    <n v="0"/>
    <n v="0"/>
  </r>
  <r>
    <x v="1"/>
    <x v="2"/>
    <n v="0"/>
    <x v="7"/>
    <s v="MWh"/>
    <x v="3"/>
    <s v="Scope 2Location 2: Purchased non-renewable electricityMWh"/>
    <x v="5"/>
    <n v="0"/>
    <s v="Scope 2Purchased non-renewable electricity0MWhLocation-based"/>
    <n v="0"/>
    <n v="0"/>
  </r>
  <r>
    <x v="1"/>
    <x v="2"/>
    <n v="0"/>
    <x v="8"/>
    <s v="Select unit"/>
    <x v="0"/>
    <s v="Scope 2Location 2: Purchased renewable electricitySelect unit"/>
    <x v="0"/>
    <n v="0"/>
    <s v="Scope 2Purchased renewable electricitySelect unit"/>
    <n v="0"/>
    <n v="0"/>
  </r>
  <r>
    <x v="1"/>
    <x v="2"/>
    <n v="0"/>
    <x v="8"/>
    <s v="Select unit"/>
    <x v="0"/>
    <s v="Scope 2Location 2: Purchased renewable electricitySelect unit"/>
    <x v="1"/>
    <n v="0"/>
    <s v="Scope 2Purchased renewable electricitySelect unit"/>
    <n v="0"/>
    <n v="0"/>
  </r>
  <r>
    <x v="1"/>
    <x v="2"/>
    <n v="0"/>
    <x v="8"/>
    <s v="Select unit"/>
    <x v="0"/>
    <s v="Scope 2Location 2: Purchased renewable electricitySelect unit"/>
    <x v="2"/>
    <n v="0"/>
    <s v="Scope 2Purchased renewable electricitySelect unit"/>
    <n v="0"/>
    <n v="0"/>
  </r>
  <r>
    <x v="1"/>
    <x v="2"/>
    <n v="0"/>
    <x v="8"/>
    <s v="Select unit"/>
    <x v="0"/>
    <s v="Scope 2Location 2: Purchased renewable electricitySelect unit"/>
    <x v="3"/>
    <n v="0"/>
    <s v="Scope 2Purchased renewable electricitySelect unit"/>
    <n v="0"/>
    <n v="0"/>
  </r>
  <r>
    <x v="1"/>
    <x v="2"/>
    <n v="0"/>
    <x v="8"/>
    <s v="Select unit"/>
    <x v="0"/>
    <s v="Scope 2Location 2: Purchased renewable electricitySelect unit"/>
    <x v="4"/>
    <n v="0"/>
    <s v="Scope 2Purchased renewable electricitySelect unit"/>
    <n v="0"/>
    <n v="0"/>
  </r>
  <r>
    <x v="1"/>
    <x v="2"/>
    <n v="0"/>
    <x v="8"/>
    <s v="Select unit"/>
    <x v="0"/>
    <s v="Scope 2Location 2: Purchased renewable electricitySelect unit"/>
    <x v="5"/>
    <n v="0"/>
    <s v="Scope 2Purchased renewable electricitySelect unit"/>
    <n v="0"/>
    <n v="0"/>
  </r>
  <r>
    <x v="1"/>
    <x v="2"/>
    <n v="0"/>
    <x v="9"/>
    <s v="Select unit"/>
    <x v="0"/>
    <s v="Scope 2Location 2: Generated renewable electricitySelect unit"/>
    <x v="0"/>
    <n v="0"/>
    <s v="Scope 2Generated renewable electricitySelect unit"/>
    <n v="0"/>
    <n v="0"/>
  </r>
  <r>
    <x v="1"/>
    <x v="2"/>
    <n v="0"/>
    <x v="9"/>
    <s v="Select unit"/>
    <x v="0"/>
    <s v="Scope 2Location 2: Generated renewable electricitySelect unit"/>
    <x v="1"/>
    <n v="0"/>
    <s v="Scope 2Generated renewable electricitySelect unit"/>
    <n v="0"/>
    <n v="0"/>
  </r>
  <r>
    <x v="1"/>
    <x v="2"/>
    <n v="0"/>
    <x v="9"/>
    <s v="Select unit"/>
    <x v="0"/>
    <s v="Scope 2Location 2: Generated renewable electricitySelect unit"/>
    <x v="2"/>
    <n v="0"/>
    <s v="Scope 2Generated renewable electricitySelect unit"/>
    <n v="0"/>
    <n v="0"/>
  </r>
  <r>
    <x v="1"/>
    <x v="2"/>
    <n v="0"/>
    <x v="9"/>
    <s v="Select unit"/>
    <x v="0"/>
    <s v="Scope 2Location 2: Generated renewable electricitySelect unit"/>
    <x v="3"/>
    <n v="0"/>
    <s v="Scope 2Generated renewable electricitySelect unit"/>
    <n v="0"/>
    <n v="0"/>
  </r>
  <r>
    <x v="1"/>
    <x v="2"/>
    <n v="0"/>
    <x v="9"/>
    <s v="Select unit"/>
    <x v="0"/>
    <s v="Scope 2Location 2: Generated renewable electricitySelect unit"/>
    <x v="4"/>
    <n v="0"/>
    <s v="Scope 2Generated renewable electricitySelect unit"/>
    <n v="0"/>
    <n v="0"/>
  </r>
  <r>
    <x v="1"/>
    <x v="2"/>
    <n v="0"/>
    <x v="9"/>
    <s v="Select unit"/>
    <x v="0"/>
    <s v="Scope 2Location 2: Generated renewable electricitySelect unit"/>
    <x v="5"/>
    <n v="0"/>
    <s v="Scope 2Generated renewable electricitySelect unit"/>
    <n v="0"/>
    <n v="0"/>
  </r>
  <r>
    <x v="1"/>
    <x v="2"/>
    <n v="0"/>
    <x v="10"/>
    <s v="Select unit"/>
    <x v="0"/>
    <s v="Scope 2Location 2: District heatingSelect unit"/>
    <x v="0"/>
    <n v="0"/>
    <s v="Scope 2District heatingSelect unit"/>
    <n v="0"/>
    <n v="0"/>
  </r>
  <r>
    <x v="1"/>
    <x v="2"/>
    <n v="0"/>
    <x v="10"/>
    <s v="Select unit"/>
    <x v="0"/>
    <s v="Scope 2Location 2: District heatingSelect unit"/>
    <x v="1"/>
    <n v="0"/>
    <s v="Scope 2District heatingSelect unit"/>
    <n v="0"/>
    <n v="0"/>
  </r>
  <r>
    <x v="1"/>
    <x v="2"/>
    <n v="0"/>
    <x v="10"/>
    <s v="Select unit"/>
    <x v="0"/>
    <s v="Scope 2Location 2: District heatingSelect unit"/>
    <x v="2"/>
    <n v="0"/>
    <s v="Scope 2District heatingSelect unit"/>
    <n v="0"/>
    <n v="0"/>
  </r>
  <r>
    <x v="1"/>
    <x v="2"/>
    <n v="0"/>
    <x v="10"/>
    <s v="Select unit"/>
    <x v="0"/>
    <s v="Scope 2Location 2: District heatingSelect unit"/>
    <x v="3"/>
    <n v="0"/>
    <s v="Scope 2District heatingSelect unit"/>
    <n v="0"/>
    <n v="0"/>
  </r>
  <r>
    <x v="1"/>
    <x v="2"/>
    <n v="0"/>
    <x v="10"/>
    <s v="Select unit"/>
    <x v="0"/>
    <s v="Scope 2Location 2: District heatingSelect unit"/>
    <x v="4"/>
    <n v="0"/>
    <s v="Scope 2District heatingSelect unit"/>
    <n v="0"/>
    <n v="0"/>
  </r>
  <r>
    <x v="1"/>
    <x v="2"/>
    <n v="0"/>
    <x v="10"/>
    <s v="Select unit"/>
    <x v="0"/>
    <s v="Scope 2Location 2: District heatingSelect unit"/>
    <x v="5"/>
    <n v="0"/>
    <s v="Scope 2District heatingSelect unit"/>
    <n v="0"/>
    <n v="0"/>
  </r>
  <r>
    <x v="1"/>
    <x v="3"/>
    <n v="0"/>
    <x v="7"/>
    <s v="Select unit"/>
    <x v="2"/>
    <s v="Scope 2Location 3: Purchased non-renewable electricitySelect unit"/>
    <x v="0"/>
    <n v="0"/>
    <s v="Scope 2Purchased non-renewable electricity0Select unitMarket-based"/>
    <n v="0"/>
    <n v="0"/>
  </r>
  <r>
    <x v="1"/>
    <x v="3"/>
    <n v="0"/>
    <x v="7"/>
    <s v="Select unit"/>
    <x v="2"/>
    <s v="Scope 2Location 3: Purchased non-renewable electricitySelect unit"/>
    <x v="1"/>
    <n v="0"/>
    <s v="Scope 2Purchased non-renewable electricity0Select unitMarket-based"/>
    <n v="0"/>
    <n v="0"/>
  </r>
  <r>
    <x v="1"/>
    <x v="3"/>
    <n v="0"/>
    <x v="7"/>
    <s v="Select unit"/>
    <x v="2"/>
    <s v="Scope 2Location 3: Purchased non-renewable electricitySelect unit"/>
    <x v="2"/>
    <n v="0"/>
    <s v="Scope 2Purchased non-renewable electricity0Select unitMarket-based"/>
    <n v="0"/>
    <n v="0"/>
  </r>
  <r>
    <x v="1"/>
    <x v="3"/>
    <n v="0"/>
    <x v="7"/>
    <s v="Select unit"/>
    <x v="2"/>
    <s v="Scope 2Location 3: Purchased non-renewable electricitySelect unit"/>
    <x v="3"/>
    <n v="0"/>
    <s v="Scope 2Purchased non-renewable electricity0Select unitMarket-based"/>
    <n v="0"/>
    <n v="0"/>
  </r>
  <r>
    <x v="1"/>
    <x v="3"/>
    <n v="0"/>
    <x v="7"/>
    <s v="Select unit"/>
    <x v="2"/>
    <s v="Scope 2Location 3: Purchased non-renewable electricitySelect unit"/>
    <x v="4"/>
    <n v="0"/>
    <s v="Scope 2Purchased non-renewable electricity0Select unitMarket-based"/>
    <n v="0"/>
    <n v="0"/>
  </r>
  <r>
    <x v="1"/>
    <x v="3"/>
    <n v="0"/>
    <x v="7"/>
    <s v="Select unit"/>
    <x v="2"/>
    <s v="Scope 2Location 3: Purchased non-renewable electricitySelect unit"/>
    <x v="5"/>
    <n v="0"/>
    <s v="Scope 2Purchased non-renewable electricity0Select unitMarket-based"/>
    <n v="0"/>
    <n v="0"/>
  </r>
  <r>
    <x v="1"/>
    <x v="3"/>
    <n v="0"/>
    <x v="7"/>
    <s v="Select unit"/>
    <x v="3"/>
    <s v="Scope 2Location 3: Purchased non-renewable electricitySelect unit"/>
    <x v="0"/>
    <n v="0"/>
    <s v="Scope 2Purchased non-renewable electricity0Select unitLocation-based"/>
    <n v="0"/>
    <n v="0"/>
  </r>
  <r>
    <x v="1"/>
    <x v="3"/>
    <n v="0"/>
    <x v="7"/>
    <s v="Select unit"/>
    <x v="3"/>
    <s v="Scope 2Location 3: Purchased non-renewable electricitySelect unit"/>
    <x v="1"/>
    <n v="0"/>
    <s v="Scope 2Purchased non-renewable electricity0Select unitLocation-based"/>
    <n v="0"/>
    <n v="0"/>
  </r>
  <r>
    <x v="1"/>
    <x v="3"/>
    <n v="0"/>
    <x v="7"/>
    <s v="Select unit"/>
    <x v="3"/>
    <s v="Scope 2Location 3: Purchased non-renewable electricitySelect unit"/>
    <x v="2"/>
    <n v="0"/>
    <s v="Scope 2Purchased non-renewable electricity0Select unitLocation-based"/>
    <n v="0"/>
    <n v="0"/>
  </r>
  <r>
    <x v="1"/>
    <x v="3"/>
    <n v="0"/>
    <x v="7"/>
    <s v="Select unit"/>
    <x v="3"/>
    <s v="Scope 2Location 3: Purchased non-renewable electricitySelect unit"/>
    <x v="3"/>
    <n v="0"/>
    <s v="Scope 2Purchased non-renewable electricity0Select unitLocation-based"/>
    <n v="0"/>
    <n v="0"/>
  </r>
  <r>
    <x v="1"/>
    <x v="3"/>
    <n v="0"/>
    <x v="7"/>
    <s v="Select unit"/>
    <x v="3"/>
    <s v="Scope 2Location 3: Purchased non-renewable electricitySelect unit"/>
    <x v="4"/>
    <n v="0"/>
    <s v="Scope 2Purchased non-renewable electricity0Select unitLocation-based"/>
    <n v="0"/>
    <n v="0"/>
  </r>
  <r>
    <x v="1"/>
    <x v="3"/>
    <n v="0"/>
    <x v="7"/>
    <s v="Select unit"/>
    <x v="3"/>
    <s v="Scope 2Location 3: Purchased non-renewable electricitySelect unit"/>
    <x v="5"/>
    <n v="0"/>
    <s v="Scope 2Purchased non-renewable electricity0Select unitLocation-based"/>
    <n v="0"/>
    <n v="0"/>
  </r>
  <r>
    <x v="1"/>
    <x v="3"/>
    <n v="0"/>
    <x v="8"/>
    <s v="Select unit"/>
    <x v="0"/>
    <s v="Scope 2Location 3: Purchased renewable electricitySelect unit"/>
    <x v="0"/>
    <n v="0"/>
    <s v="Scope 2Purchased renewable electricitySelect unit"/>
    <n v="0"/>
    <n v="0"/>
  </r>
  <r>
    <x v="1"/>
    <x v="3"/>
    <n v="0"/>
    <x v="8"/>
    <s v="Select unit"/>
    <x v="0"/>
    <s v="Scope 2Location 3: Purchased renewable electricitySelect unit"/>
    <x v="1"/>
    <n v="0"/>
    <s v="Scope 2Purchased renewable electricitySelect unit"/>
    <n v="0"/>
    <n v="0"/>
  </r>
  <r>
    <x v="1"/>
    <x v="3"/>
    <n v="0"/>
    <x v="8"/>
    <s v="Select unit"/>
    <x v="0"/>
    <s v="Scope 2Location 3: Purchased renewable electricitySelect unit"/>
    <x v="2"/>
    <n v="0"/>
    <s v="Scope 2Purchased renewable electricitySelect unit"/>
    <n v="0"/>
    <n v="0"/>
  </r>
  <r>
    <x v="1"/>
    <x v="3"/>
    <n v="0"/>
    <x v="8"/>
    <s v="Select unit"/>
    <x v="0"/>
    <s v="Scope 2Location 3: Purchased renewable electricitySelect unit"/>
    <x v="3"/>
    <n v="0"/>
    <s v="Scope 2Purchased renewable electricitySelect unit"/>
    <n v="0"/>
    <n v="0"/>
  </r>
  <r>
    <x v="1"/>
    <x v="3"/>
    <n v="0"/>
    <x v="8"/>
    <s v="Select unit"/>
    <x v="0"/>
    <s v="Scope 2Location 3: Purchased renewable electricitySelect unit"/>
    <x v="4"/>
    <n v="0"/>
    <s v="Scope 2Purchased renewable electricitySelect unit"/>
    <n v="0"/>
    <n v="0"/>
  </r>
  <r>
    <x v="1"/>
    <x v="3"/>
    <n v="0"/>
    <x v="8"/>
    <s v="Select unit"/>
    <x v="0"/>
    <s v="Scope 2Location 3: Purchased renewable electricitySelect unit"/>
    <x v="5"/>
    <n v="0"/>
    <s v="Scope 2Purchased renewable electricitySelect unit"/>
    <n v="0"/>
    <n v="0"/>
  </r>
  <r>
    <x v="1"/>
    <x v="3"/>
    <n v="0"/>
    <x v="9"/>
    <s v="Select unit"/>
    <x v="0"/>
    <s v="Scope 2Location 3: Generated renewable electricitySelect unit"/>
    <x v="0"/>
    <n v="0"/>
    <s v="Scope 2Generated renewable electricitySelect unit"/>
    <n v="0"/>
    <n v="0"/>
  </r>
  <r>
    <x v="1"/>
    <x v="3"/>
    <n v="0"/>
    <x v="9"/>
    <s v="Select unit"/>
    <x v="0"/>
    <s v="Scope 2Location 3: Generated renewable electricitySelect unit"/>
    <x v="1"/>
    <n v="0"/>
    <s v="Scope 2Generated renewable electricitySelect unit"/>
    <n v="0"/>
    <n v="0"/>
  </r>
  <r>
    <x v="1"/>
    <x v="3"/>
    <n v="0"/>
    <x v="9"/>
    <s v="Select unit"/>
    <x v="0"/>
    <s v="Scope 2Location 3: Generated renewable electricitySelect unit"/>
    <x v="2"/>
    <n v="0"/>
    <s v="Scope 2Generated renewable electricitySelect unit"/>
    <n v="0"/>
    <n v="0"/>
  </r>
  <r>
    <x v="1"/>
    <x v="3"/>
    <n v="0"/>
    <x v="9"/>
    <s v="Select unit"/>
    <x v="0"/>
    <s v="Scope 2Location 3: Generated renewable electricitySelect unit"/>
    <x v="3"/>
    <n v="0"/>
    <s v="Scope 2Generated renewable electricitySelect unit"/>
    <n v="0"/>
    <n v="0"/>
  </r>
  <r>
    <x v="1"/>
    <x v="3"/>
    <n v="0"/>
    <x v="9"/>
    <s v="Select unit"/>
    <x v="0"/>
    <s v="Scope 2Location 3: Generated renewable electricitySelect unit"/>
    <x v="4"/>
    <n v="0"/>
    <s v="Scope 2Generated renewable electricitySelect unit"/>
    <n v="0"/>
    <n v="0"/>
  </r>
  <r>
    <x v="1"/>
    <x v="3"/>
    <n v="0"/>
    <x v="9"/>
    <s v="Select unit"/>
    <x v="0"/>
    <s v="Scope 2Location 3: Generated renewable electricitySelect unit"/>
    <x v="5"/>
    <n v="0"/>
    <s v="Scope 2Generated renewable electricitySelect unit"/>
    <n v="0"/>
    <n v="0"/>
  </r>
  <r>
    <x v="1"/>
    <x v="3"/>
    <n v="0"/>
    <x v="10"/>
    <s v="Select unit"/>
    <x v="0"/>
    <s v="Scope 2Location 3: District heatingSelect unit"/>
    <x v="0"/>
    <n v="0"/>
    <s v="Scope 2District heatingSelect unit"/>
    <n v="0"/>
    <n v="0"/>
  </r>
  <r>
    <x v="1"/>
    <x v="3"/>
    <n v="0"/>
    <x v="10"/>
    <s v="Select unit"/>
    <x v="0"/>
    <s v="Scope 2Location 3: District heatingSelect unit"/>
    <x v="1"/>
    <n v="0"/>
    <s v="Scope 2District heatingSelect unit"/>
    <n v="0"/>
    <n v="0"/>
  </r>
  <r>
    <x v="1"/>
    <x v="3"/>
    <n v="0"/>
    <x v="10"/>
    <s v="Select unit"/>
    <x v="0"/>
    <s v="Scope 2Location 3: District heatingSelect unit"/>
    <x v="2"/>
    <n v="0"/>
    <s v="Scope 2District heatingSelect unit"/>
    <n v="0"/>
    <n v="0"/>
  </r>
  <r>
    <x v="1"/>
    <x v="3"/>
    <n v="0"/>
    <x v="10"/>
    <s v="Select unit"/>
    <x v="0"/>
    <s v="Scope 2Location 3: District heatingSelect unit"/>
    <x v="3"/>
    <n v="0"/>
    <s v="Scope 2District heatingSelect unit"/>
    <n v="0"/>
    <n v="0"/>
  </r>
  <r>
    <x v="1"/>
    <x v="3"/>
    <n v="0"/>
    <x v="10"/>
    <s v="Select unit"/>
    <x v="0"/>
    <s v="Scope 2Location 3: District heatingSelect unit"/>
    <x v="4"/>
    <n v="0"/>
    <s v="Scope 2District heatingSelect unit"/>
    <n v="0"/>
    <n v="0"/>
  </r>
  <r>
    <x v="1"/>
    <x v="3"/>
    <n v="0"/>
    <x v="10"/>
    <s v="Select unit"/>
    <x v="0"/>
    <s v="Scope 2Location 3: District heatingSelect unit"/>
    <x v="5"/>
    <n v="0"/>
    <s v="Scope 2District heatingSelect unit"/>
    <n v="0"/>
    <n v="0"/>
  </r>
  <r>
    <x v="1"/>
    <x v="4"/>
    <n v="0"/>
    <x v="7"/>
    <s v="Select unit"/>
    <x v="2"/>
    <s v="Scope 2Location 4: Purchased non-renewable electricitySelect unit"/>
    <x v="0"/>
    <n v="0"/>
    <s v="Scope 2Purchased non-renewable electricity0Select unitMarket-based"/>
    <n v="0"/>
    <n v="0"/>
  </r>
  <r>
    <x v="1"/>
    <x v="4"/>
    <n v="0"/>
    <x v="7"/>
    <s v="Select unit"/>
    <x v="2"/>
    <s v="Scope 2Location 4: Purchased non-renewable electricitySelect unit"/>
    <x v="1"/>
    <n v="0"/>
    <s v="Scope 2Purchased non-renewable electricity0Select unitMarket-based"/>
    <n v="0"/>
    <n v="0"/>
  </r>
  <r>
    <x v="1"/>
    <x v="4"/>
    <n v="0"/>
    <x v="7"/>
    <s v="Select unit"/>
    <x v="2"/>
    <s v="Scope 2Location 4: Purchased non-renewable electricitySelect unit"/>
    <x v="2"/>
    <n v="0"/>
    <s v="Scope 2Purchased non-renewable electricity0Select unitMarket-based"/>
    <n v="0"/>
    <n v="0"/>
  </r>
  <r>
    <x v="1"/>
    <x v="4"/>
    <n v="0"/>
    <x v="7"/>
    <s v="Select unit"/>
    <x v="2"/>
    <s v="Scope 2Location 4: Purchased non-renewable electricitySelect unit"/>
    <x v="3"/>
    <n v="0"/>
    <s v="Scope 2Purchased non-renewable electricity0Select unitMarket-based"/>
    <n v="0"/>
    <n v="0"/>
  </r>
  <r>
    <x v="1"/>
    <x v="4"/>
    <n v="0"/>
    <x v="7"/>
    <s v="Select unit"/>
    <x v="2"/>
    <s v="Scope 2Location 4: Purchased non-renewable electricitySelect unit"/>
    <x v="4"/>
    <n v="0"/>
    <s v="Scope 2Purchased non-renewable electricity0Select unitMarket-based"/>
    <n v="0"/>
    <n v="0"/>
  </r>
  <r>
    <x v="1"/>
    <x v="4"/>
    <n v="0"/>
    <x v="7"/>
    <s v="Select unit"/>
    <x v="2"/>
    <s v="Scope 2Location 4: Purchased non-renewable electricitySelect unit"/>
    <x v="5"/>
    <n v="0"/>
    <s v="Scope 2Purchased non-renewable electricity0Select unitMarket-based"/>
    <n v="0"/>
    <n v="0"/>
  </r>
  <r>
    <x v="1"/>
    <x v="4"/>
    <n v="0"/>
    <x v="7"/>
    <s v="Select unit"/>
    <x v="3"/>
    <s v="Scope 2Location 4: Purchased non-renewable electricitySelect unit"/>
    <x v="0"/>
    <n v="0"/>
    <s v="Scope 2Purchased non-renewable electricity0Select unitLocation-based"/>
    <n v="0"/>
    <n v="0"/>
  </r>
  <r>
    <x v="1"/>
    <x v="4"/>
    <n v="0"/>
    <x v="7"/>
    <s v="Select unit"/>
    <x v="3"/>
    <s v="Scope 2Location 4: Purchased non-renewable electricitySelect unit"/>
    <x v="1"/>
    <n v="0"/>
    <s v="Scope 2Purchased non-renewable electricity0Select unitLocation-based"/>
    <n v="0"/>
    <n v="0"/>
  </r>
  <r>
    <x v="1"/>
    <x v="4"/>
    <n v="0"/>
    <x v="7"/>
    <s v="Select unit"/>
    <x v="3"/>
    <s v="Scope 2Location 4: Purchased non-renewable electricitySelect unit"/>
    <x v="2"/>
    <n v="0"/>
    <s v="Scope 2Purchased non-renewable electricity0Select unitLocation-based"/>
    <n v="0"/>
    <n v="0"/>
  </r>
  <r>
    <x v="1"/>
    <x v="4"/>
    <n v="0"/>
    <x v="7"/>
    <s v="Select unit"/>
    <x v="3"/>
    <s v="Scope 2Location 4: Purchased non-renewable electricitySelect unit"/>
    <x v="3"/>
    <n v="0"/>
    <s v="Scope 2Purchased non-renewable electricity0Select unitLocation-based"/>
    <n v="0"/>
    <n v="0"/>
  </r>
  <r>
    <x v="1"/>
    <x v="4"/>
    <n v="0"/>
    <x v="7"/>
    <s v="Select unit"/>
    <x v="3"/>
    <s v="Scope 2Location 4: Purchased non-renewable electricitySelect unit"/>
    <x v="4"/>
    <n v="0"/>
    <s v="Scope 2Purchased non-renewable electricity0Select unitLocation-based"/>
    <n v="0"/>
    <n v="0"/>
  </r>
  <r>
    <x v="1"/>
    <x v="4"/>
    <n v="0"/>
    <x v="7"/>
    <s v="Select unit"/>
    <x v="3"/>
    <s v="Scope 2Location 4: Purchased non-renewable electricitySelect unit"/>
    <x v="5"/>
    <n v="0"/>
    <s v="Scope 2Purchased non-renewable electricity0Select unitLocation-based"/>
    <n v="0"/>
    <n v="0"/>
  </r>
  <r>
    <x v="1"/>
    <x v="4"/>
    <n v="0"/>
    <x v="8"/>
    <s v="Select unit"/>
    <x v="0"/>
    <s v="Scope 2Location 4: Purchased renewable electricitySelect unit"/>
    <x v="0"/>
    <n v="0"/>
    <s v="Scope 2Purchased renewable electricitySelect unit"/>
    <n v="0"/>
    <n v="0"/>
  </r>
  <r>
    <x v="1"/>
    <x v="4"/>
    <n v="0"/>
    <x v="8"/>
    <s v="Select unit"/>
    <x v="0"/>
    <s v="Scope 2Location 4: Purchased renewable electricitySelect unit"/>
    <x v="1"/>
    <n v="0"/>
    <s v="Scope 2Purchased renewable electricitySelect unit"/>
    <n v="0"/>
    <n v="0"/>
  </r>
  <r>
    <x v="1"/>
    <x v="4"/>
    <n v="0"/>
    <x v="8"/>
    <s v="Select unit"/>
    <x v="0"/>
    <s v="Scope 2Location 4: Purchased renewable electricitySelect unit"/>
    <x v="2"/>
    <n v="0"/>
    <s v="Scope 2Purchased renewable electricitySelect unit"/>
    <n v="0"/>
    <n v="0"/>
  </r>
  <r>
    <x v="1"/>
    <x v="4"/>
    <n v="0"/>
    <x v="8"/>
    <s v="Select unit"/>
    <x v="0"/>
    <s v="Scope 2Location 4: Purchased renewable electricitySelect unit"/>
    <x v="3"/>
    <n v="0"/>
    <s v="Scope 2Purchased renewable electricitySelect unit"/>
    <n v="0"/>
    <n v="0"/>
  </r>
  <r>
    <x v="1"/>
    <x v="4"/>
    <n v="0"/>
    <x v="8"/>
    <s v="Select unit"/>
    <x v="0"/>
    <s v="Scope 2Location 4: Purchased renewable electricitySelect unit"/>
    <x v="4"/>
    <n v="0"/>
    <s v="Scope 2Purchased renewable electricitySelect unit"/>
    <n v="0"/>
    <n v="0"/>
  </r>
  <r>
    <x v="1"/>
    <x v="4"/>
    <n v="0"/>
    <x v="8"/>
    <s v="Select unit"/>
    <x v="0"/>
    <s v="Scope 2Location 4: Purchased renewable electricitySelect unit"/>
    <x v="5"/>
    <n v="0"/>
    <s v="Scope 2Purchased renewable electricitySelect unit"/>
    <n v="0"/>
    <n v="0"/>
  </r>
  <r>
    <x v="1"/>
    <x v="4"/>
    <n v="0"/>
    <x v="9"/>
    <s v="Select unit"/>
    <x v="0"/>
    <s v="Scope 2Location 4: Generated renewable electricitySelect unit"/>
    <x v="0"/>
    <n v="0"/>
    <s v="Scope 2Generated renewable electricitySelect unit"/>
    <n v="0"/>
    <n v="0"/>
  </r>
  <r>
    <x v="1"/>
    <x v="4"/>
    <n v="0"/>
    <x v="9"/>
    <s v="Select unit"/>
    <x v="0"/>
    <s v="Scope 2Location 4: Generated renewable electricitySelect unit"/>
    <x v="1"/>
    <n v="0"/>
    <s v="Scope 2Generated renewable electricitySelect unit"/>
    <n v="0"/>
    <n v="0"/>
  </r>
  <r>
    <x v="1"/>
    <x v="4"/>
    <n v="0"/>
    <x v="9"/>
    <s v="Select unit"/>
    <x v="0"/>
    <s v="Scope 2Location 4: Generated renewable electricitySelect unit"/>
    <x v="2"/>
    <n v="0"/>
    <s v="Scope 2Generated renewable electricitySelect unit"/>
    <n v="0"/>
    <n v="0"/>
  </r>
  <r>
    <x v="1"/>
    <x v="4"/>
    <n v="0"/>
    <x v="9"/>
    <s v="Select unit"/>
    <x v="0"/>
    <s v="Scope 2Location 4: Generated renewable electricitySelect unit"/>
    <x v="3"/>
    <n v="0"/>
    <s v="Scope 2Generated renewable electricitySelect unit"/>
    <n v="0"/>
    <n v="0"/>
  </r>
  <r>
    <x v="1"/>
    <x v="4"/>
    <n v="0"/>
    <x v="9"/>
    <s v="Select unit"/>
    <x v="0"/>
    <s v="Scope 2Location 4: Generated renewable electricitySelect unit"/>
    <x v="4"/>
    <n v="0"/>
    <s v="Scope 2Generated renewable electricitySelect unit"/>
    <n v="0"/>
    <n v="0"/>
  </r>
  <r>
    <x v="1"/>
    <x v="4"/>
    <n v="0"/>
    <x v="9"/>
    <s v="Select unit"/>
    <x v="0"/>
    <s v="Scope 2Location 4: Generated renewable electricitySelect unit"/>
    <x v="5"/>
    <n v="0"/>
    <s v="Scope 2Generated renewable electricitySelect unit"/>
    <n v="0"/>
    <n v="0"/>
  </r>
  <r>
    <x v="1"/>
    <x v="4"/>
    <n v="0"/>
    <x v="10"/>
    <s v="Select unit"/>
    <x v="0"/>
    <s v="Scope 2Location 4: District heatingSelect unit"/>
    <x v="0"/>
    <n v="0"/>
    <s v="Scope 2District heatingSelect unit"/>
    <n v="0"/>
    <n v="0"/>
  </r>
  <r>
    <x v="1"/>
    <x v="4"/>
    <n v="0"/>
    <x v="10"/>
    <s v="Select unit"/>
    <x v="0"/>
    <s v="Scope 2Location 4: District heatingSelect unit"/>
    <x v="1"/>
    <n v="0"/>
    <s v="Scope 2District heatingSelect unit"/>
    <n v="0"/>
    <n v="0"/>
  </r>
  <r>
    <x v="1"/>
    <x v="4"/>
    <n v="0"/>
    <x v="10"/>
    <s v="Select unit"/>
    <x v="0"/>
    <s v="Scope 2Location 4: District heatingSelect unit"/>
    <x v="2"/>
    <n v="0"/>
    <s v="Scope 2District heatingSelect unit"/>
    <n v="0"/>
    <n v="0"/>
  </r>
  <r>
    <x v="1"/>
    <x v="4"/>
    <n v="0"/>
    <x v="10"/>
    <s v="Select unit"/>
    <x v="0"/>
    <s v="Scope 2Location 4: District heatingSelect unit"/>
    <x v="3"/>
    <n v="0"/>
    <s v="Scope 2District heatingSelect unit"/>
    <n v="0"/>
    <n v="0"/>
  </r>
  <r>
    <x v="1"/>
    <x v="4"/>
    <n v="0"/>
    <x v="10"/>
    <s v="Select unit"/>
    <x v="0"/>
    <s v="Scope 2Location 4: District heatingSelect unit"/>
    <x v="4"/>
    <n v="0"/>
    <s v="Scope 2District heatingSelect unit"/>
    <n v="0"/>
    <n v="0"/>
  </r>
  <r>
    <x v="1"/>
    <x v="4"/>
    <n v="0"/>
    <x v="10"/>
    <s v="Select unit"/>
    <x v="0"/>
    <s v="Scope 2Location 4: District heatingSelect unit"/>
    <x v="5"/>
    <n v="0"/>
    <s v="Scope 2District heatingSelect unit"/>
    <n v="0"/>
    <n v="0"/>
  </r>
  <r>
    <x v="1"/>
    <x v="5"/>
    <n v="0"/>
    <x v="7"/>
    <s v="Select unit"/>
    <x v="2"/>
    <s v="Scope 2Location 5: Purchased non-renewable electricitySelect unit"/>
    <x v="0"/>
    <n v="0"/>
    <s v="Scope 2Purchased non-renewable electricity0Select unitMarket-based"/>
    <n v="0"/>
    <n v="0"/>
  </r>
  <r>
    <x v="1"/>
    <x v="5"/>
    <n v="0"/>
    <x v="7"/>
    <s v="Select unit"/>
    <x v="2"/>
    <s v="Scope 2Location 5: Purchased non-renewable electricitySelect unit"/>
    <x v="1"/>
    <n v="0"/>
    <s v="Scope 2Purchased non-renewable electricity0Select unitMarket-based"/>
    <n v="0"/>
    <n v="0"/>
  </r>
  <r>
    <x v="1"/>
    <x v="5"/>
    <n v="0"/>
    <x v="7"/>
    <s v="Select unit"/>
    <x v="2"/>
    <s v="Scope 2Location 5: Purchased non-renewable electricitySelect unit"/>
    <x v="2"/>
    <n v="0"/>
    <s v="Scope 2Purchased non-renewable electricity0Select unitMarket-based"/>
    <n v="0"/>
    <n v="0"/>
  </r>
  <r>
    <x v="1"/>
    <x v="5"/>
    <n v="0"/>
    <x v="7"/>
    <s v="Select unit"/>
    <x v="2"/>
    <s v="Scope 2Location 5: Purchased non-renewable electricitySelect unit"/>
    <x v="3"/>
    <n v="0"/>
    <s v="Scope 2Purchased non-renewable electricity0Select unitMarket-based"/>
    <n v="0"/>
    <n v="0"/>
  </r>
  <r>
    <x v="1"/>
    <x v="5"/>
    <n v="0"/>
    <x v="7"/>
    <s v="Select unit"/>
    <x v="2"/>
    <s v="Scope 2Location 5: Purchased non-renewable electricitySelect unit"/>
    <x v="4"/>
    <n v="0"/>
    <s v="Scope 2Purchased non-renewable electricity0Select unitMarket-based"/>
    <n v="0"/>
    <n v="0"/>
  </r>
  <r>
    <x v="1"/>
    <x v="5"/>
    <n v="0"/>
    <x v="7"/>
    <s v="Select unit"/>
    <x v="2"/>
    <s v="Scope 2Location 5: Purchased non-renewable electricitySelect unit"/>
    <x v="5"/>
    <n v="0"/>
    <s v="Scope 2Purchased non-renewable electricity0Select unitMarket-based"/>
    <n v="0"/>
    <n v="0"/>
  </r>
  <r>
    <x v="1"/>
    <x v="5"/>
    <n v="0"/>
    <x v="7"/>
    <s v="Select unit"/>
    <x v="3"/>
    <s v="Scope 2Location 5: Purchased non-renewable electricitySelect unit"/>
    <x v="0"/>
    <n v="0"/>
    <s v="Scope 2Purchased non-renewable electricity0Select unitLocation-based"/>
    <n v="0"/>
    <n v="0"/>
  </r>
  <r>
    <x v="1"/>
    <x v="5"/>
    <n v="0"/>
    <x v="7"/>
    <s v="Select unit"/>
    <x v="3"/>
    <s v="Scope 2Location 5: Purchased non-renewable electricitySelect unit"/>
    <x v="1"/>
    <n v="0"/>
    <s v="Scope 2Purchased non-renewable electricity0Select unitLocation-based"/>
    <n v="0"/>
    <n v="0"/>
  </r>
  <r>
    <x v="1"/>
    <x v="5"/>
    <n v="0"/>
    <x v="7"/>
    <s v="Select unit"/>
    <x v="3"/>
    <s v="Scope 2Location 5: Purchased non-renewable electricitySelect unit"/>
    <x v="2"/>
    <n v="0"/>
    <s v="Scope 2Purchased non-renewable electricity0Select unitLocation-based"/>
    <n v="0"/>
    <n v="0"/>
  </r>
  <r>
    <x v="1"/>
    <x v="5"/>
    <n v="0"/>
    <x v="7"/>
    <s v="Select unit"/>
    <x v="3"/>
    <s v="Scope 2Location 5: Purchased non-renewable electricitySelect unit"/>
    <x v="3"/>
    <n v="0"/>
    <s v="Scope 2Purchased non-renewable electricity0Select unitLocation-based"/>
    <n v="0"/>
    <n v="0"/>
  </r>
  <r>
    <x v="1"/>
    <x v="5"/>
    <n v="0"/>
    <x v="7"/>
    <s v="Select unit"/>
    <x v="3"/>
    <s v="Scope 2Location 5: Purchased non-renewable electricitySelect unit"/>
    <x v="4"/>
    <n v="0"/>
    <s v="Scope 2Purchased non-renewable electricity0Select unitLocation-based"/>
    <n v="0"/>
    <n v="0"/>
  </r>
  <r>
    <x v="1"/>
    <x v="5"/>
    <n v="0"/>
    <x v="7"/>
    <s v="Select unit"/>
    <x v="3"/>
    <s v="Scope 2Location 5: Purchased non-renewable electricitySelect unit"/>
    <x v="5"/>
    <n v="0"/>
    <s v="Scope 2Purchased non-renewable electricity0Select unitLocation-based"/>
    <n v="0"/>
    <n v="0"/>
  </r>
  <r>
    <x v="1"/>
    <x v="5"/>
    <n v="0"/>
    <x v="8"/>
    <s v="Select unit"/>
    <x v="0"/>
    <s v="Scope 2Location 5: Purchased renewable electricitySelect unit"/>
    <x v="0"/>
    <n v="0"/>
    <s v="Scope 2Purchased renewable electricitySelect unit"/>
    <n v="0"/>
    <n v="0"/>
  </r>
  <r>
    <x v="1"/>
    <x v="5"/>
    <n v="0"/>
    <x v="8"/>
    <s v="Select unit"/>
    <x v="0"/>
    <s v="Scope 2Location 5: Purchased renewable electricitySelect unit"/>
    <x v="1"/>
    <n v="0"/>
    <s v="Scope 2Purchased renewable electricitySelect unit"/>
    <n v="0"/>
    <n v="0"/>
  </r>
  <r>
    <x v="1"/>
    <x v="5"/>
    <n v="0"/>
    <x v="8"/>
    <s v="Select unit"/>
    <x v="0"/>
    <s v="Scope 2Location 5: Purchased renewable electricitySelect unit"/>
    <x v="2"/>
    <n v="0"/>
    <s v="Scope 2Purchased renewable electricitySelect unit"/>
    <n v="0"/>
    <n v="0"/>
  </r>
  <r>
    <x v="1"/>
    <x v="5"/>
    <n v="0"/>
    <x v="8"/>
    <s v="Select unit"/>
    <x v="0"/>
    <s v="Scope 2Location 5: Purchased renewable electricitySelect unit"/>
    <x v="3"/>
    <n v="0"/>
    <s v="Scope 2Purchased renewable electricitySelect unit"/>
    <n v="0"/>
    <n v="0"/>
  </r>
  <r>
    <x v="1"/>
    <x v="5"/>
    <n v="0"/>
    <x v="8"/>
    <s v="Select unit"/>
    <x v="0"/>
    <s v="Scope 2Location 5: Purchased renewable electricitySelect unit"/>
    <x v="4"/>
    <n v="0"/>
    <s v="Scope 2Purchased renewable electricitySelect unit"/>
    <n v="0"/>
    <n v="0"/>
  </r>
  <r>
    <x v="1"/>
    <x v="5"/>
    <n v="0"/>
    <x v="8"/>
    <s v="Select unit"/>
    <x v="0"/>
    <s v="Scope 2Location 5: Purchased renewable electricitySelect unit"/>
    <x v="5"/>
    <n v="0"/>
    <s v="Scope 2Purchased renewable electricitySelect unit"/>
    <n v="0"/>
    <n v="0"/>
  </r>
  <r>
    <x v="1"/>
    <x v="5"/>
    <n v="0"/>
    <x v="9"/>
    <s v="Select unit"/>
    <x v="0"/>
    <s v="Scope 2Location 5: Generated renewable electricitySelect unit"/>
    <x v="0"/>
    <n v="0"/>
    <s v="Scope 2Generated renewable electricitySelect unit"/>
    <n v="0"/>
    <n v="0"/>
  </r>
  <r>
    <x v="1"/>
    <x v="5"/>
    <n v="0"/>
    <x v="9"/>
    <s v="Select unit"/>
    <x v="0"/>
    <s v="Scope 2Location 5: Generated renewable electricitySelect unit"/>
    <x v="1"/>
    <n v="0"/>
    <s v="Scope 2Generated renewable electricitySelect unit"/>
    <n v="0"/>
    <n v="0"/>
  </r>
  <r>
    <x v="1"/>
    <x v="5"/>
    <n v="0"/>
    <x v="9"/>
    <s v="Select unit"/>
    <x v="0"/>
    <s v="Scope 2Location 5: Generated renewable electricitySelect unit"/>
    <x v="2"/>
    <n v="0"/>
    <s v="Scope 2Generated renewable electricitySelect unit"/>
    <n v="0"/>
    <n v="0"/>
  </r>
  <r>
    <x v="1"/>
    <x v="5"/>
    <n v="0"/>
    <x v="9"/>
    <s v="Select unit"/>
    <x v="0"/>
    <s v="Scope 2Location 5: Generated renewable electricitySelect unit"/>
    <x v="3"/>
    <n v="0"/>
    <s v="Scope 2Generated renewable electricitySelect unit"/>
    <n v="0"/>
    <n v="0"/>
  </r>
  <r>
    <x v="1"/>
    <x v="5"/>
    <n v="0"/>
    <x v="9"/>
    <s v="Select unit"/>
    <x v="0"/>
    <s v="Scope 2Location 5: Generated renewable electricitySelect unit"/>
    <x v="4"/>
    <n v="0"/>
    <s v="Scope 2Generated renewable electricitySelect unit"/>
    <n v="0"/>
    <n v="0"/>
  </r>
  <r>
    <x v="1"/>
    <x v="5"/>
    <n v="0"/>
    <x v="9"/>
    <s v="Select unit"/>
    <x v="0"/>
    <s v="Scope 2Location 5: Generated renewable electricitySelect unit"/>
    <x v="5"/>
    <n v="0"/>
    <s v="Scope 2Generated renewable electricitySelect unit"/>
    <n v="0"/>
    <n v="0"/>
  </r>
  <r>
    <x v="1"/>
    <x v="5"/>
    <n v="0"/>
    <x v="10"/>
    <s v="Select unit"/>
    <x v="0"/>
    <s v="Scope 2Location 5: District heatingSelect unit"/>
    <x v="0"/>
    <n v="0"/>
    <s v="Scope 2District heatingSelect unit"/>
    <n v="0"/>
    <n v="0"/>
  </r>
  <r>
    <x v="1"/>
    <x v="5"/>
    <n v="0"/>
    <x v="10"/>
    <s v="Select unit"/>
    <x v="0"/>
    <s v="Scope 2Location 5: District heatingSelect unit"/>
    <x v="1"/>
    <n v="0"/>
    <s v="Scope 2District heatingSelect unit"/>
    <n v="0"/>
    <n v="0"/>
  </r>
  <r>
    <x v="1"/>
    <x v="5"/>
    <n v="0"/>
    <x v="10"/>
    <s v="Select unit"/>
    <x v="0"/>
    <s v="Scope 2Location 5: District heatingSelect unit"/>
    <x v="2"/>
    <n v="0"/>
    <s v="Scope 2District heatingSelect unit"/>
    <n v="0"/>
    <n v="0"/>
  </r>
  <r>
    <x v="1"/>
    <x v="5"/>
    <n v="0"/>
    <x v="10"/>
    <s v="Select unit"/>
    <x v="0"/>
    <s v="Scope 2Location 5: District heatingSelect unit"/>
    <x v="3"/>
    <n v="0"/>
    <s v="Scope 2District heatingSelect unit"/>
    <n v="0"/>
    <n v="0"/>
  </r>
  <r>
    <x v="1"/>
    <x v="5"/>
    <n v="0"/>
    <x v="10"/>
    <s v="Select unit"/>
    <x v="0"/>
    <s v="Scope 2Location 5: District heatingSelect unit"/>
    <x v="4"/>
    <n v="0"/>
    <s v="Scope 2District heatingSelect unit"/>
    <n v="0"/>
    <n v="0"/>
  </r>
  <r>
    <x v="1"/>
    <x v="5"/>
    <n v="0"/>
    <x v="10"/>
    <s v="Select unit"/>
    <x v="0"/>
    <s v="Scope 2Location 5: District heatingSelect unit"/>
    <x v="5"/>
    <n v="0"/>
    <s v="Scope 2District heatingSelect unit"/>
    <n v="0"/>
    <n v="0"/>
  </r>
  <r>
    <x v="1"/>
    <x v="6"/>
    <n v="0"/>
    <x v="7"/>
    <s v="Select unit"/>
    <x v="2"/>
    <s v="Scope 2Location 6: Purchased non-renewable electricitySelect unit"/>
    <x v="0"/>
    <n v="0"/>
    <s v="Scope 2Purchased non-renewable electricity0Select unitMarket-based"/>
    <n v="0"/>
    <n v="0"/>
  </r>
  <r>
    <x v="1"/>
    <x v="6"/>
    <n v="0"/>
    <x v="7"/>
    <s v="Select unit"/>
    <x v="2"/>
    <s v="Scope 2Location 6: Purchased non-renewable electricitySelect unit"/>
    <x v="1"/>
    <n v="0"/>
    <s v="Scope 2Purchased non-renewable electricity0Select unitMarket-based"/>
    <n v="0"/>
    <n v="0"/>
  </r>
  <r>
    <x v="1"/>
    <x v="6"/>
    <n v="0"/>
    <x v="7"/>
    <s v="Select unit"/>
    <x v="2"/>
    <s v="Scope 2Location 6: Purchased non-renewable electricitySelect unit"/>
    <x v="2"/>
    <n v="0"/>
    <s v="Scope 2Purchased non-renewable electricity0Select unitMarket-based"/>
    <n v="0"/>
    <n v="0"/>
  </r>
  <r>
    <x v="1"/>
    <x v="6"/>
    <n v="0"/>
    <x v="7"/>
    <s v="Select unit"/>
    <x v="2"/>
    <s v="Scope 2Location 6: Purchased non-renewable electricitySelect unit"/>
    <x v="3"/>
    <n v="0"/>
    <s v="Scope 2Purchased non-renewable electricity0Select unitMarket-based"/>
    <n v="0"/>
    <n v="0"/>
  </r>
  <r>
    <x v="1"/>
    <x v="6"/>
    <n v="0"/>
    <x v="7"/>
    <s v="Select unit"/>
    <x v="2"/>
    <s v="Scope 2Location 6: Purchased non-renewable electricitySelect unit"/>
    <x v="4"/>
    <n v="0"/>
    <s v="Scope 2Purchased non-renewable electricity0Select unitMarket-based"/>
    <n v="0"/>
    <n v="0"/>
  </r>
  <r>
    <x v="1"/>
    <x v="6"/>
    <n v="0"/>
    <x v="7"/>
    <s v="Select unit"/>
    <x v="2"/>
    <s v="Scope 2Location 6: Purchased non-renewable electricitySelect unit"/>
    <x v="5"/>
    <n v="0"/>
    <s v="Scope 2Purchased non-renewable electricity0Select unitMarket-based"/>
    <n v="0"/>
    <n v="0"/>
  </r>
  <r>
    <x v="1"/>
    <x v="6"/>
    <n v="0"/>
    <x v="7"/>
    <s v="Select unit"/>
    <x v="3"/>
    <s v="Scope 2Location 6: Purchased non-renewable electricitySelect unit"/>
    <x v="0"/>
    <n v="0"/>
    <s v="Scope 2Purchased non-renewable electricity0Select unitLocation-based"/>
    <n v="0"/>
    <n v="0"/>
  </r>
  <r>
    <x v="1"/>
    <x v="6"/>
    <n v="0"/>
    <x v="7"/>
    <s v="Select unit"/>
    <x v="3"/>
    <s v="Scope 2Location 6: Purchased non-renewable electricitySelect unit"/>
    <x v="1"/>
    <n v="0"/>
    <s v="Scope 2Purchased non-renewable electricity0Select unitLocation-based"/>
    <n v="0"/>
    <n v="0"/>
  </r>
  <r>
    <x v="1"/>
    <x v="6"/>
    <n v="0"/>
    <x v="7"/>
    <s v="Select unit"/>
    <x v="3"/>
    <s v="Scope 2Location 6: Purchased non-renewable electricitySelect unit"/>
    <x v="2"/>
    <n v="0"/>
    <s v="Scope 2Purchased non-renewable electricity0Select unitLocation-based"/>
    <n v="0"/>
    <n v="0"/>
  </r>
  <r>
    <x v="1"/>
    <x v="6"/>
    <n v="0"/>
    <x v="7"/>
    <s v="Select unit"/>
    <x v="3"/>
    <s v="Scope 2Location 6: Purchased non-renewable electricitySelect unit"/>
    <x v="3"/>
    <n v="0"/>
    <s v="Scope 2Purchased non-renewable electricity0Select unitLocation-based"/>
    <n v="0"/>
    <n v="0"/>
  </r>
  <r>
    <x v="1"/>
    <x v="6"/>
    <n v="0"/>
    <x v="7"/>
    <s v="Select unit"/>
    <x v="3"/>
    <s v="Scope 2Location 6: Purchased non-renewable electricitySelect unit"/>
    <x v="4"/>
    <n v="0"/>
    <s v="Scope 2Purchased non-renewable electricity0Select unitLocation-based"/>
    <n v="0"/>
    <n v="0"/>
  </r>
  <r>
    <x v="1"/>
    <x v="6"/>
    <n v="0"/>
    <x v="7"/>
    <s v="Select unit"/>
    <x v="3"/>
    <s v="Scope 2Location 6: Purchased non-renewable electricitySelect unit"/>
    <x v="5"/>
    <n v="0"/>
    <s v="Scope 2Purchased non-renewable electricity0Select unitLocation-based"/>
    <n v="0"/>
    <n v="0"/>
  </r>
  <r>
    <x v="1"/>
    <x v="6"/>
    <n v="0"/>
    <x v="8"/>
    <s v="Select unit"/>
    <x v="0"/>
    <s v="Scope 2Location 6: Purchased renewable electricitySelect unit"/>
    <x v="0"/>
    <n v="0"/>
    <s v="Scope 2Purchased renewable electricitySelect unit"/>
    <n v="0"/>
    <n v="0"/>
  </r>
  <r>
    <x v="1"/>
    <x v="6"/>
    <n v="0"/>
    <x v="8"/>
    <s v="Select unit"/>
    <x v="0"/>
    <s v="Scope 2Location 6: Purchased renewable electricitySelect unit"/>
    <x v="1"/>
    <n v="0"/>
    <s v="Scope 2Purchased renewable electricitySelect unit"/>
    <n v="0"/>
    <n v="0"/>
  </r>
  <r>
    <x v="1"/>
    <x v="6"/>
    <n v="0"/>
    <x v="8"/>
    <s v="Select unit"/>
    <x v="0"/>
    <s v="Scope 2Location 6: Purchased renewable electricitySelect unit"/>
    <x v="2"/>
    <n v="0"/>
    <s v="Scope 2Purchased renewable electricitySelect unit"/>
    <n v="0"/>
    <n v="0"/>
  </r>
  <r>
    <x v="1"/>
    <x v="6"/>
    <n v="0"/>
    <x v="8"/>
    <s v="Select unit"/>
    <x v="0"/>
    <s v="Scope 2Location 6: Purchased renewable electricitySelect unit"/>
    <x v="3"/>
    <n v="0"/>
    <s v="Scope 2Purchased renewable electricitySelect unit"/>
    <n v="0"/>
    <n v="0"/>
  </r>
  <r>
    <x v="1"/>
    <x v="6"/>
    <n v="0"/>
    <x v="8"/>
    <s v="Select unit"/>
    <x v="0"/>
    <s v="Scope 2Location 6: Purchased renewable electricitySelect unit"/>
    <x v="4"/>
    <n v="0"/>
    <s v="Scope 2Purchased renewable electricitySelect unit"/>
    <n v="0"/>
    <n v="0"/>
  </r>
  <r>
    <x v="1"/>
    <x v="6"/>
    <n v="0"/>
    <x v="8"/>
    <s v="Select unit"/>
    <x v="0"/>
    <s v="Scope 2Location 6: Purchased renewable electricitySelect unit"/>
    <x v="5"/>
    <n v="0"/>
    <s v="Scope 2Purchased renewable electricitySelect unit"/>
    <n v="0"/>
    <n v="0"/>
  </r>
  <r>
    <x v="1"/>
    <x v="6"/>
    <n v="0"/>
    <x v="9"/>
    <s v="Select unit"/>
    <x v="0"/>
    <s v="Scope 2Location 6: Generated renewable electricitySelect unit"/>
    <x v="0"/>
    <n v="0"/>
    <s v="Scope 2Generated renewable electricitySelect unit"/>
    <n v="0"/>
    <n v="0"/>
  </r>
  <r>
    <x v="1"/>
    <x v="6"/>
    <n v="0"/>
    <x v="9"/>
    <s v="Select unit"/>
    <x v="0"/>
    <s v="Scope 2Location 6: Generated renewable electricitySelect unit"/>
    <x v="1"/>
    <n v="0"/>
    <s v="Scope 2Generated renewable electricitySelect unit"/>
    <n v="0"/>
    <n v="0"/>
  </r>
  <r>
    <x v="1"/>
    <x v="6"/>
    <n v="0"/>
    <x v="9"/>
    <s v="Select unit"/>
    <x v="0"/>
    <s v="Scope 2Location 6: Generated renewable electricitySelect unit"/>
    <x v="2"/>
    <n v="0"/>
    <s v="Scope 2Generated renewable electricitySelect unit"/>
    <n v="0"/>
    <n v="0"/>
  </r>
  <r>
    <x v="1"/>
    <x v="6"/>
    <n v="0"/>
    <x v="9"/>
    <s v="Select unit"/>
    <x v="0"/>
    <s v="Scope 2Location 6: Generated renewable electricitySelect unit"/>
    <x v="3"/>
    <n v="0"/>
    <s v="Scope 2Generated renewable electricitySelect unit"/>
    <n v="0"/>
    <n v="0"/>
  </r>
  <r>
    <x v="1"/>
    <x v="6"/>
    <n v="0"/>
    <x v="9"/>
    <s v="Select unit"/>
    <x v="0"/>
    <s v="Scope 2Location 6: Generated renewable electricitySelect unit"/>
    <x v="4"/>
    <n v="0"/>
    <s v="Scope 2Generated renewable electricitySelect unit"/>
    <n v="0"/>
    <n v="0"/>
  </r>
  <r>
    <x v="1"/>
    <x v="6"/>
    <n v="0"/>
    <x v="9"/>
    <s v="Select unit"/>
    <x v="0"/>
    <s v="Scope 2Location 6: Generated renewable electricitySelect unit"/>
    <x v="5"/>
    <n v="0"/>
    <s v="Scope 2Generated renewable electricitySelect unit"/>
    <n v="0"/>
    <n v="0"/>
  </r>
  <r>
    <x v="1"/>
    <x v="6"/>
    <n v="0"/>
    <x v="10"/>
    <s v="Select unit"/>
    <x v="0"/>
    <s v="Scope 2Location 6: District heatingSelect unit"/>
    <x v="0"/>
    <n v="0"/>
    <s v="Scope 2District heatingSelect unit"/>
    <n v="0"/>
    <n v="0"/>
  </r>
  <r>
    <x v="1"/>
    <x v="6"/>
    <n v="0"/>
    <x v="10"/>
    <s v="Select unit"/>
    <x v="0"/>
    <s v="Scope 2Location 6: District heatingSelect unit"/>
    <x v="1"/>
    <n v="0"/>
    <s v="Scope 2District heatingSelect unit"/>
    <n v="0"/>
    <n v="0"/>
  </r>
  <r>
    <x v="1"/>
    <x v="6"/>
    <n v="0"/>
    <x v="10"/>
    <s v="Select unit"/>
    <x v="0"/>
    <s v="Scope 2Location 6: District heatingSelect unit"/>
    <x v="2"/>
    <n v="0"/>
    <s v="Scope 2District heatingSelect unit"/>
    <n v="0"/>
    <n v="0"/>
  </r>
  <r>
    <x v="1"/>
    <x v="6"/>
    <n v="0"/>
    <x v="10"/>
    <s v="Select unit"/>
    <x v="0"/>
    <s v="Scope 2Location 6: District heatingSelect unit"/>
    <x v="3"/>
    <n v="0"/>
    <s v="Scope 2District heatingSelect unit"/>
    <n v="0"/>
    <n v="0"/>
  </r>
  <r>
    <x v="1"/>
    <x v="6"/>
    <n v="0"/>
    <x v="10"/>
    <s v="Select unit"/>
    <x v="0"/>
    <s v="Scope 2Location 6: District heatingSelect unit"/>
    <x v="4"/>
    <n v="0"/>
    <s v="Scope 2District heatingSelect unit"/>
    <n v="0"/>
    <n v="0"/>
  </r>
  <r>
    <x v="1"/>
    <x v="6"/>
    <n v="0"/>
    <x v="10"/>
    <s v="Select unit"/>
    <x v="0"/>
    <s v="Scope 2Location 6: District heatingSelect unit"/>
    <x v="5"/>
    <n v="0"/>
    <s v="Scope 2District heatingSelect unit"/>
    <n v="0"/>
    <n v="0"/>
  </r>
  <r>
    <x v="1"/>
    <x v="7"/>
    <n v="0"/>
    <x v="7"/>
    <s v="Select unit"/>
    <x v="2"/>
    <s v="Scope 2Location 7: Purchased non-renewable electricitySelect unit"/>
    <x v="0"/>
    <n v="0"/>
    <s v="Scope 2Purchased non-renewable electricity0Select unitMarket-based"/>
    <n v="0"/>
    <n v="0"/>
  </r>
  <r>
    <x v="1"/>
    <x v="7"/>
    <n v="0"/>
    <x v="7"/>
    <s v="Select unit"/>
    <x v="2"/>
    <s v="Scope 2Location 7: Purchased non-renewable electricitySelect unit"/>
    <x v="1"/>
    <n v="0"/>
    <s v="Scope 2Purchased non-renewable electricity0Select unitMarket-based"/>
    <n v="0"/>
    <n v="0"/>
  </r>
  <r>
    <x v="1"/>
    <x v="7"/>
    <n v="0"/>
    <x v="7"/>
    <s v="Select unit"/>
    <x v="2"/>
    <s v="Scope 2Location 7: Purchased non-renewable electricitySelect unit"/>
    <x v="2"/>
    <n v="0"/>
    <s v="Scope 2Purchased non-renewable electricity0Select unitMarket-based"/>
    <n v="0"/>
    <n v="0"/>
  </r>
  <r>
    <x v="1"/>
    <x v="7"/>
    <n v="0"/>
    <x v="7"/>
    <s v="Select unit"/>
    <x v="2"/>
    <s v="Scope 2Location 7: Purchased non-renewable electricitySelect unit"/>
    <x v="3"/>
    <n v="0"/>
    <s v="Scope 2Purchased non-renewable electricity0Select unitMarket-based"/>
    <n v="0"/>
    <n v="0"/>
  </r>
  <r>
    <x v="1"/>
    <x v="7"/>
    <n v="0"/>
    <x v="7"/>
    <s v="Select unit"/>
    <x v="2"/>
    <s v="Scope 2Location 7: Purchased non-renewable electricitySelect unit"/>
    <x v="4"/>
    <n v="0"/>
    <s v="Scope 2Purchased non-renewable electricity0Select unitMarket-based"/>
    <n v="0"/>
    <n v="0"/>
  </r>
  <r>
    <x v="1"/>
    <x v="7"/>
    <n v="0"/>
    <x v="7"/>
    <s v="Select unit"/>
    <x v="2"/>
    <s v="Scope 2Location 7: Purchased non-renewable electricitySelect unit"/>
    <x v="5"/>
    <n v="0"/>
    <s v="Scope 2Purchased non-renewable electricity0Select unitMarket-based"/>
    <n v="0"/>
    <n v="0"/>
  </r>
  <r>
    <x v="1"/>
    <x v="7"/>
    <n v="0"/>
    <x v="7"/>
    <s v="Select unit"/>
    <x v="3"/>
    <s v="Scope 2Location 7: Purchased non-renewable electricitySelect unit"/>
    <x v="0"/>
    <n v="0"/>
    <s v="Scope 2Purchased non-renewable electricity0Select unitLocation-based"/>
    <n v="0"/>
    <n v="0"/>
  </r>
  <r>
    <x v="1"/>
    <x v="7"/>
    <n v="0"/>
    <x v="7"/>
    <s v="Select unit"/>
    <x v="3"/>
    <s v="Scope 2Location 7: Purchased non-renewable electricitySelect unit"/>
    <x v="1"/>
    <n v="0"/>
    <s v="Scope 2Purchased non-renewable electricity0Select unitLocation-based"/>
    <n v="0"/>
    <n v="0"/>
  </r>
  <r>
    <x v="1"/>
    <x v="7"/>
    <n v="0"/>
    <x v="7"/>
    <s v="Select unit"/>
    <x v="3"/>
    <s v="Scope 2Location 7: Purchased non-renewable electricitySelect unit"/>
    <x v="2"/>
    <n v="0"/>
    <s v="Scope 2Purchased non-renewable electricity0Select unitLocation-based"/>
    <n v="0"/>
    <n v="0"/>
  </r>
  <r>
    <x v="1"/>
    <x v="7"/>
    <n v="0"/>
    <x v="7"/>
    <s v="Select unit"/>
    <x v="3"/>
    <s v="Scope 2Location 7: Purchased non-renewable electricitySelect unit"/>
    <x v="3"/>
    <n v="0"/>
    <s v="Scope 2Purchased non-renewable electricity0Select unitLocation-based"/>
    <n v="0"/>
    <n v="0"/>
  </r>
  <r>
    <x v="1"/>
    <x v="7"/>
    <n v="0"/>
    <x v="7"/>
    <s v="Select unit"/>
    <x v="3"/>
    <s v="Scope 2Location 7: Purchased non-renewable electricitySelect unit"/>
    <x v="4"/>
    <n v="0"/>
    <s v="Scope 2Purchased non-renewable electricity0Select unitLocation-based"/>
    <n v="0"/>
    <n v="0"/>
  </r>
  <r>
    <x v="1"/>
    <x v="7"/>
    <n v="0"/>
    <x v="7"/>
    <s v="Select unit"/>
    <x v="3"/>
    <s v="Scope 2Location 7: Purchased non-renewable electricitySelect unit"/>
    <x v="5"/>
    <n v="0"/>
    <s v="Scope 2Purchased non-renewable electricity0Select unitLocation-based"/>
    <n v="0"/>
    <n v="0"/>
  </r>
  <r>
    <x v="1"/>
    <x v="7"/>
    <n v="0"/>
    <x v="8"/>
    <s v="Select unit"/>
    <x v="0"/>
    <s v="Scope 2Location 7: Purchased renewable electricitySelect unit"/>
    <x v="0"/>
    <n v="0"/>
    <s v="Scope 2Purchased renewable electricitySelect unit"/>
    <n v="0"/>
    <n v="0"/>
  </r>
  <r>
    <x v="1"/>
    <x v="7"/>
    <n v="0"/>
    <x v="8"/>
    <s v="Select unit"/>
    <x v="0"/>
    <s v="Scope 2Location 7: Purchased renewable electricitySelect unit"/>
    <x v="1"/>
    <n v="0"/>
    <s v="Scope 2Purchased renewable electricitySelect unit"/>
    <n v="0"/>
    <n v="0"/>
  </r>
  <r>
    <x v="1"/>
    <x v="7"/>
    <n v="0"/>
    <x v="8"/>
    <s v="Select unit"/>
    <x v="0"/>
    <s v="Scope 2Location 7: Purchased renewable electricitySelect unit"/>
    <x v="2"/>
    <n v="0"/>
    <s v="Scope 2Purchased renewable electricitySelect unit"/>
    <n v="0"/>
    <n v="0"/>
  </r>
  <r>
    <x v="1"/>
    <x v="7"/>
    <n v="0"/>
    <x v="8"/>
    <s v="Select unit"/>
    <x v="0"/>
    <s v="Scope 2Location 7: Purchased renewable electricitySelect unit"/>
    <x v="3"/>
    <n v="0"/>
    <s v="Scope 2Purchased renewable electricitySelect unit"/>
    <n v="0"/>
    <n v="0"/>
  </r>
  <r>
    <x v="1"/>
    <x v="7"/>
    <n v="0"/>
    <x v="8"/>
    <s v="Select unit"/>
    <x v="0"/>
    <s v="Scope 2Location 7: Purchased renewable electricitySelect unit"/>
    <x v="4"/>
    <n v="0"/>
    <s v="Scope 2Purchased renewable electricitySelect unit"/>
    <n v="0"/>
    <n v="0"/>
  </r>
  <r>
    <x v="1"/>
    <x v="7"/>
    <n v="0"/>
    <x v="8"/>
    <s v="Select unit"/>
    <x v="0"/>
    <s v="Scope 2Location 7: Purchased renewable electricitySelect unit"/>
    <x v="5"/>
    <n v="0"/>
    <s v="Scope 2Purchased renewable electricitySelect unit"/>
    <n v="0"/>
    <n v="0"/>
  </r>
  <r>
    <x v="1"/>
    <x v="7"/>
    <n v="0"/>
    <x v="9"/>
    <s v="Select unit"/>
    <x v="0"/>
    <s v="Scope 2Location 7: Generated renewable electricitySelect unit"/>
    <x v="0"/>
    <n v="0"/>
    <s v="Scope 2Generated renewable electricitySelect unit"/>
    <n v="0"/>
    <n v="0"/>
  </r>
  <r>
    <x v="1"/>
    <x v="7"/>
    <n v="0"/>
    <x v="9"/>
    <s v="Select unit"/>
    <x v="0"/>
    <s v="Scope 2Location 7: Generated renewable electricitySelect unit"/>
    <x v="1"/>
    <n v="0"/>
    <s v="Scope 2Generated renewable electricitySelect unit"/>
    <n v="0"/>
    <n v="0"/>
  </r>
  <r>
    <x v="1"/>
    <x v="7"/>
    <n v="0"/>
    <x v="9"/>
    <s v="Select unit"/>
    <x v="0"/>
    <s v="Scope 2Location 7: Generated renewable electricitySelect unit"/>
    <x v="2"/>
    <n v="0"/>
    <s v="Scope 2Generated renewable electricitySelect unit"/>
    <n v="0"/>
    <n v="0"/>
  </r>
  <r>
    <x v="1"/>
    <x v="7"/>
    <n v="0"/>
    <x v="9"/>
    <s v="Select unit"/>
    <x v="0"/>
    <s v="Scope 2Location 7: Generated renewable electricitySelect unit"/>
    <x v="3"/>
    <n v="0"/>
    <s v="Scope 2Generated renewable electricitySelect unit"/>
    <n v="0"/>
    <n v="0"/>
  </r>
  <r>
    <x v="1"/>
    <x v="7"/>
    <n v="0"/>
    <x v="9"/>
    <s v="Select unit"/>
    <x v="0"/>
    <s v="Scope 2Location 7: Generated renewable electricitySelect unit"/>
    <x v="4"/>
    <n v="0"/>
    <s v="Scope 2Generated renewable electricitySelect unit"/>
    <n v="0"/>
    <n v="0"/>
  </r>
  <r>
    <x v="1"/>
    <x v="7"/>
    <n v="0"/>
    <x v="9"/>
    <s v="Select unit"/>
    <x v="0"/>
    <s v="Scope 2Location 7: Generated renewable electricitySelect unit"/>
    <x v="5"/>
    <n v="0"/>
    <s v="Scope 2Generated renewable electricitySelect unit"/>
    <n v="0"/>
    <n v="0"/>
  </r>
  <r>
    <x v="1"/>
    <x v="7"/>
    <n v="0"/>
    <x v="10"/>
    <s v="Select unit"/>
    <x v="0"/>
    <s v="Scope 2Location 7: District heatingSelect unit"/>
    <x v="0"/>
    <n v="0"/>
    <s v="Scope 2District heatingSelect unit"/>
    <n v="0"/>
    <n v="0"/>
  </r>
  <r>
    <x v="1"/>
    <x v="7"/>
    <n v="0"/>
    <x v="10"/>
    <s v="Select unit"/>
    <x v="0"/>
    <s v="Scope 2Location 7: District heatingSelect unit"/>
    <x v="1"/>
    <n v="0"/>
    <s v="Scope 2District heatingSelect unit"/>
    <n v="0"/>
    <n v="0"/>
  </r>
  <r>
    <x v="1"/>
    <x v="7"/>
    <n v="0"/>
    <x v="10"/>
    <s v="Select unit"/>
    <x v="0"/>
    <s v="Scope 2Location 7: District heatingSelect unit"/>
    <x v="2"/>
    <n v="0"/>
    <s v="Scope 2District heatingSelect unit"/>
    <n v="0"/>
    <n v="0"/>
  </r>
  <r>
    <x v="1"/>
    <x v="7"/>
    <n v="0"/>
    <x v="10"/>
    <s v="Select unit"/>
    <x v="0"/>
    <s v="Scope 2Location 7: District heatingSelect unit"/>
    <x v="3"/>
    <n v="0"/>
    <s v="Scope 2District heatingSelect unit"/>
    <n v="0"/>
    <n v="0"/>
  </r>
  <r>
    <x v="1"/>
    <x v="7"/>
    <n v="0"/>
    <x v="10"/>
    <s v="Select unit"/>
    <x v="0"/>
    <s v="Scope 2Location 7: District heatingSelect unit"/>
    <x v="4"/>
    <n v="0"/>
    <s v="Scope 2District heatingSelect unit"/>
    <n v="0"/>
    <n v="0"/>
  </r>
  <r>
    <x v="1"/>
    <x v="7"/>
    <n v="0"/>
    <x v="10"/>
    <s v="Select unit"/>
    <x v="0"/>
    <s v="Scope 2Location 7: District heatingSelect unit"/>
    <x v="5"/>
    <n v="0"/>
    <s v="Scope 2District heatingSelect unit"/>
    <n v="0"/>
    <n v="0"/>
  </r>
  <r>
    <x v="1"/>
    <x v="8"/>
    <n v="0"/>
    <x v="7"/>
    <s v="Select unit"/>
    <x v="2"/>
    <s v="Scope 2Location 8: Purchased non-renewable electricitySelect unit"/>
    <x v="0"/>
    <n v="0"/>
    <s v="Scope 2Purchased non-renewable electricity0Select unitMarket-based"/>
    <n v="0"/>
    <n v="0"/>
  </r>
  <r>
    <x v="1"/>
    <x v="8"/>
    <n v="0"/>
    <x v="7"/>
    <s v="Select unit"/>
    <x v="2"/>
    <s v="Scope 2Location 8: Purchased non-renewable electricitySelect unit"/>
    <x v="1"/>
    <n v="0"/>
    <s v="Scope 2Purchased non-renewable electricity0Select unitMarket-based"/>
    <n v="0"/>
    <n v="0"/>
  </r>
  <r>
    <x v="1"/>
    <x v="8"/>
    <n v="0"/>
    <x v="7"/>
    <s v="Select unit"/>
    <x v="2"/>
    <s v="Scope 2Location 8: Purchased non-renewable electricitySelect unit"/>
    <x v="2"/>
    <n v="0"/>
    <s v="Scope 2Purchased non-renewable electricity0Select unitMarket-based"/>
    <n v="0"/>
    <n v="0"/>
  </r>
  <r>
    <x v="1"/>
    <x v="8"/>
    <n v="0"/>
    <x v="7"/>
    <s v="Select unit"/>
    <x v="2"/>
    <s v="Scope 2Location 8: Purchased non-renewable electricitySelect unit"/>
    <x v="3"/>
    <n v="0"/>
    <s v="Scope 2Purchased non-renewable electricity0Select unitMarket-based"/>
    <n v="0"/>
    <n v="0"/>
  </r>
  <r>
    <x v="1"/>
    <x v="8"/>
    <n v="0"/>
    <x v="7"/>
    <s v="Select unit"/>
    <x v="2"/>
    <s v="Scope 2Location 8: Purchased non-renewable electricitySelect unit"/>
    <x v="4"/>
    <n v="0"/>
    <s v="Scope 2Purchased non-renewable electricity0Select unitMarket-based"/>
    <n v="0"/>
    <n v="0"/>
  </r>
  <r>
    <x v="1"/>
    <x v="8"/>
    <n v="0"/>
    <x v="7"/>
    <s v="Select unit"/>
    <x v="2"/>
    <s v="Scope 2Location 8: Purchased non-renewable electricitySelect unit"/>
    <x v="5"/>
    <n v="0"/>
    <s v="Scope 2Purchased non-renewable electricity0Select unitMarket-based"/>
    <n v="0"/>
    <n v="0"/>
  </r>
  <r>
    <x v="1"/>
    <x v="8"/>
    <n v="0"/>
    <x v="7"/>
    <s v="Select unit"/>
    <x v="3"/>
    <s v="Scope 2Location 8: Purchased non-renewable electricitySelect unit"/>
    <x v="0"/>
    <n v="0"/>
    <s v="Scope 2Purchased non-renewable electricity0Select unitLocation-based"/>
    <n v="0"/>
    <n v="0"/>
  </r>
  <r>
    <x v="1"/>
    <x v="8"/>
    <n v="0"/>
    <x v="7"/>
    <s v="Select unit"/>
    <x v="3"/>
    <s v="Scope 2Location 8: Purchased non-renewable electricitySelect unit"/>
    <x v="1"/>
    <n v="0"/>
    <s v="Scope 2Purchased non-renewable electricity0Select unitLocation-based"/>
    <n v="0"/>
    <n v="0"/>
  </r>
  <r>
    <x v="1"/>
    <x v="8"/>
    <n v="0"/>
    <x v="7"/>
    <s v="Select unit"/>
    <x v="3"/>
    <s v="Scope 2Location 8: Purchased non-renewable electricitySelect unit"/>
    <x v="2"/>
    <n v="0"/>
    <s v="Scope 2Purchased non-renewable electricity0Select unitLocation-based"/>
    <n v="0"/>
    <n v="0"/>
  </r>
  <r>
    <x v="1"/>
    <x v="8"/>
    <n v="0"/>
    <x v="7"/>
    <s v="Select unit"/>
    <x v="3"/>
    <s v="Scope 2Location 8: Purchased non-renewable electricitySelect unit"/>
    <x v="3"/>
    <n v="0"/>
    <s v="Scope 2Purchased non-renewable electricity0Select unitLocation-based"/>
    <n v="0"/>
    <n v="0"/>
  </r>
  <r>
    <x v="1"/>
    <x v="8"/>
    <n v="0"/>
    <x v="7"/>
    <s v="Select unit"/>
    <x v="3"/>
    <s v="Scope 2Location 8: Purchased non-renewable electricitySelect unit"/>
    <x v="4"/>
    <n v="0"/>
    <s v="Scope 2Purchased non-renewable electricity0Select unitLocation-based"/>
    <n v="0"/>
    <n v="0"/>
  </r>
  <r>
    <x v="1"/>
    <x v="8"/>
    <n v="0"/>
    <x v="7"/>
    <s v="Select unit"/>
    <x v="3"/>
    <s v="Scope 2Location 8: Purchased non-renewable electricitySelect unit"/>
    <x v="5"/>
    <n v="0"/>
    <s v="Scope 2Purchased non-renewable electricity0Select unitLocation-based"/>
    <n v="0"/>
    <n v="0"/>
  </r>
  <r>
    <x v="1"/>
    <x v="8"/>
    <n v="0"/>
    <x v="8"/>
    <s v="Select unit"/>
    <x v="0"/>
    <s v="Scope 2Location 8: Purchased renewable electricitySelect unit"/>
    <x v="0"/>
    <n v="0"/>
    <s v="Scope 2Purchased renewable electricitySelect unit"/>
    <n v="0"/>
    <n v="0"/>
  </r>
  <r>
    <x v="1"/>
    <x v="8"/>
    <n v="0"/>
    <x v="8"/>
    <s v="Select unit"/>
    <x v="0"/>
    <s v="Scope 2Location 8: Purchased renewable electricitySelect unit"/>
    <x v="1"/>
    <n v="0"/>
    <s v="Scope 2Purchased renewable electricitySelect unit"/>
    <n v="0"/>
    <n v="0"/>
  </r>
  <r>
    <x v="1"/>
    <x v="8"/>
    <n v="0"/>
    <x v="8"/>
    <s v="Select unit"/>
    <x v="0"/>
    <s v="Scope 2Location 8: Purchased renewable electricitySelect unit"/>
    <x v="2"/>
    <n v="0"/>
    <s v="Scope 2Purchased renewable electricitySelect unit"/>
    <n v="0"/>
    <n v="0"/>
  </r>
  <r>
    <x v="1"/>
    <x v="8"/>
    <n v="0"/>
    <x v="8"/>
    <s v="Select unit"/>
    <x v="0"/>
    <s v="Scope 2Location 8: Purchased renewable electricitySelect unit"/>
    <x v="3"/>
    <n v="0"/>
    <s v="Scope 2Purchased renewable electricitySelect unit"/>
    <n v="0"/>
    <n v="0"/>
  </r>
  <r>
    <x v="1"/>
    <x v="8"/>
    <n v="0"/>
    <x v="8"/>
    <s v="Select unit"/>
    <x v="0"/>
    <s v="Scope 2Location 8: Purchased renewable electricitySelect unit"/>
    <x v="4"/>
    <n v="0"/>
    <s v="Scope 2Purchased renewable electricitySelect unit"/>
    <n v="0"/>
    <n v="0"/>
  </r>
  <r>
    <x v="1"/>
    <x v="8"/>
    <n v="0"/>
    <x v="8"/>
    <s v="Select unit"/>
    <x v="0"/>
    <s v="Scope 2Location 8: Purchased renewable electricitySelect unit"/>
    <x v="5"/>
    <n v="0"/>
    <s v="Scope 2Purchased renewable electricitySelect unit"/>
    <n v="0"/>
    <n v="0"/>
  </r>
  <r>
    <x v="1"/>
    <x v="8"/>
    <n v="0"/>
    <x v="9"/>
    <s v="Select unit"/>
    <x v="0"/>
    <s v="Scope 2Location 8: Generated renewable electricitySelect unit"/>
    <x v="0"/>
    <n v="0"/>
    <s v="Scope 2Generated renewable electricitySelect unit"/>
    <n v="0"/>
    <n v="0"/>
  </r>
  <r>
    <x v="1"/>
    <x v="8"/>
    <n v="0"/>
    <x v="9"/>
    <s v="Select unit"/>
    <x v="0"/>
    <s v="Scope 2Location 8: Generated renewable electricitySelect unit"/>
    <x v="1"/>
    <n v="0"/>
    <s v="Scope 2Generated renewable electricitySelect unit"/>
    <n v="0"/>
    <n v="0"/>
  </r>
  <r>
    <x v="1"/>
    <x v="8"/>
    <n v="0"/>
    <x v="9"/>
    <s v="Select unit"/>
    <x v="0"/>
    <s v="Scope 2Location 8: Generated renewable electricitySelect unit"/>
    <x v="2"/>
    <n v="0"/>
    <s v="Scope 2Generated renewable electricitySelect unit"/>
    <n v="0"/>
    <n v="0"/>
  </r>
  <r>
    <x v="1"/>
    <x v="8"/>
    <n v="0"/>
    <x v="9"/>
    <s v="Select unit"/>
    <x v="0"/>
    <s v="Scope 2Location 8: Generated renewable electricitySelect unit"/>
    <x v="3"/>
    <n v="0"/>
    <s v="Scope 2Generated renewable electricitySelect unit"/>
    <n v="0"/>
    <n v="0"/>
  </r>
  <r>
    <x v="1"/>
    <x v="8"/>
    <n v="0"/>
    <x v="9"/>
    <s v="Select unit"/>
    <x v="0"/>
    <s v="Scope 2Location 8: Generated renewable electricitySelect unit"/>
    <x v="4"/>
    <n v="0"/>
    <s v="Scope 2Generated renewable electricitySelect unit"/>
    <n v="0"/>
    <n v="0"/>
  </r>
  <r>
    <x v="1"/>
    <x v="8"/>
    <n v="0"/>
    <x v="9"/>
    <s v="Select unit"/>
    <x v="0"/>
    <s v="Scope 2Location 8: Generated renewable electricitySelect unit"/>
    <x v="5"/>
    <n v="0"/>
    <s v="Scope 2Generated renewable electricitySelect unit"/>
    <n v="0"/>
    <n v="0"/>
  </r>
  <r>
    <x v="1"/>
    <x v="8"/>
    <n v="0"/>
    <x v="10"/>
    <s v="Select unit"/>
    <x v="0"/>
    <s v="Scope 2Location 8: District heatingSelect unit"/>
    <x v="0"/>
    <n v="0"/>
    <s v="Scope 2District heatingSelect unit"/>
    <n v="0"/>
    <n v="0"/>
  </r>
  <r>
    <x v="1"/>
    <x v="8"/>
    <n v="0"/>
    <x v="10"/>
    <s v="Select unit"/>
    <x v="0"/>
    <s v="Scope 2Location 8: District heatingSelect unit"/>
    <x v="1"/>
    <n v="0"/>
    <s v="Scope 2District heatingSelect unit"/>
    <n v="0"/>
    <n v="0"/>
  </r>
  <r>
    <x v="1"/>
    <x v="8"/>
    <n v="0"/>
    <x v="10"/>
    <s v="Select unit"/>
    <x v="0"/>
    <s v="Scope 2Location 8: District heatingSelect unit"/>
    <x v="2"/>
    <n v="0"/>
    <s v="Scope 2District heatingSelect unit"/>
    <n v="0"/>
    <n v="0"/>
  </r>
  <r>
    <x v="1"/>
    <x v="8"/>
    <n v="0"/>
    <x v="10"/>
    <s v="Select unit"/>
    <x v="0"/>
    <s v="Scope 2Location 8: District heatingSelect unit"/>
    <x v="3"/>
    <n v="0"/>
    <s v="Scope 2District heatingSelect unit"/>
    <n v="0"/>
    <n v="0"/>
  </r>
  <r>
    <x v="1"/>
    <x v="8"/>
    <n v="0"/>
    <x v="10"/>
    <s v="Select unit"/>
    <x v="0"/>
    <s v="Scope 2Location 8: District heatingSelect unit"/>
    <x v="4"/>
    <n v="0"/>
    <s v="Scope 2District heatingSelect unit"/>
    <n v="0"/>
    <n v="0"/>
  </r>
  <r>
    <x v="1"/>
    <x v="8"/>
    <n v="0"/>
    <x v="10"/>
    <s v="Select unit"/>
    <x v="0"/>
    <s v="Scope 2Location 8: District heatingSelect unit"/>
    <x v="5"/>
    <n v="0"/>
    <s v="Scope 2District heatingSelect unit"/>
    <n v="0"/>
    <n v="0"/>
  </r>
  <r>
    <x v="1"/>
    <x v="9"/>
    <n v="0"/>
    <x v="7"/>
    <s v="Select unit"/>
    <x v="2"/>
    <s v="Scope 2Location 9: Purchased non-renewable electricitySelect unit"/>
    <x v="0"/>
    <n v="0"/>
    <s v="Scope 2Purchased non-renewable electricity0Select unitMarket-based"/>
    <n v="0"/>
    <n v="0"/>
  </r>
  <r>
    <x v="1"/>
    <x v="9"/>
    <n v="0"/>
    <x v="7"/>
    <s v="Select unit"/>
    <x v="2"/>
    <s v="Scope 2Location 9: Purchased non-renewable electricitySelect unit"/>
    <x v="1"/>
    <n v="0"/>
    <s v="Scope 2Purchased non-renewable electricity0Select unitMarket-based"/>
    <n v="0"/>
    <n v="0"/>
  </r>
  <r>
    <x v="1"/>
    <x v="9"/>
    <n v="0"/>
    <x v="7"/>
    <s v="Select unit"/>
    <x v="2"/>
    <s v="Scope 2Location 9: Purchased non-renewable electricitySelect unit"/>
    <x v="2"/>
    <n v="0"/>
    <s v="Scope 2Purchased non-renewable electricity0Select unitMarket-based"/>
    <n v="0"/>
    <n v="0"/>
  </r>
  <r>
    <x v="1"/>
    <x v="9"/>
    <n v="0"/>
    <x v="7"/>
    <s v="Select unit"/>
    <x v="2"/>
    <s v="Scope 2Location 9: Purchased non-renewable electricitySelect unit"/>
    <x v="3"/>
    <n v="0"/>
    <s v="Scope 2Purchased non-renewable electricity0Select unitMarket-based"/>
    <n v="0"/>
    <n v="0"/>
  </r>
  <r>
    <x v="1"/>
    <x v="9"/>
    <n v="0"/>
    <x v="7"/>
    <s v="Select unit"/>
    <x v="2"/>
    <s v="Scope 2Location 9: Purchased non-renewable electricitySelect unit"/>
    <x v="4"/>
    <n v="0"/>
    <s v="Scope 2Purchased non-renewable electricity0Select unitMarket-based"/>
    <n v="0"/>
    <n v="0"/>
  </r>
  <r>
    <x v="1"/>
    <x v="9"/>
    <n v="0"/>
    <x v="7"/>
    <s v="Select unit"/>
    <x v="2"/>
    <s v="Scope 2Location 9: Purchased non-renewable electricitySelect unit"/>
    <x v="5"/>
    <n v="0"/>
    <s v="Scope 2Purchased non-renewable electricity0Select unitMarket-based"/>
    <n v="0"/>
    <n v="0"/>
  </r>
  <r>
    <x v="1"/>
    <x v="9"/>
    <n v="0"/>
    <x v="7"/>
    <s v="Select unit"/>
    <x v="3"/>
    <s v="Scope 2Location 9: Purchased non-renewable electricitySelect unit"/>
    <x v="0"/>
    <n v="0"/>
    <s v="Scope 2Purchased non-renewable electricity0Select unitLocation-based"/>
    <n v="0"/>
    <n v="0"/>
  </r>
  <r>
    <x v="1"/>
    <x v="9"/>
    <n v="0"/>
    <x v="7"/>
    <s v="Select unit"/>
    <x v="3"/>
    <s v="Scope 2Location 9: Purchased non-renewable electricitySelect unit"/>
    <x v="1"/>
    <n v="0"/>
    <s v="Scope 2Purchased non-renewable electricity0Select unitLocation-based"/>
    <n v="0"/>
    <n v="0"/>
  </r>
  <r>
    <x v="1"/>
    <x v="9"/>
    <n v="0"/>
    <x v="7"/>
    <s v="Select unit"/>
    <x v="3"/>
    <s v="Scope 2Location 9: Purchased non-renewable electricitySelect unit"/>
    <x v="2"/>
    <n v="0"/>
    <s v="Scope 2Purchased non-renewable electricity0Select unitLocation-based"/>
    <n v="0"/>
    <n v="0"/>
  </r>
  <r>
    <x v="1"/>
    <x v="9"/>
    <n v="0"/>
    <x v="7"/>
    <s v="Select unit"/>
    <x v="3"/>
    <s v="Scope 2Location 9: Purchased non-renewable electricitySelect unit"/>
    <x v="3"/>
    <n v="0"/>
    <s v="Scope 2Purchased non-renewable electricity0Select unitLocation-based"/>
    <n v="0"/>
    <n v="0"/>
  </r>
  <r>
    <x v="1"/>
    <x v="9"/>
    <n v="0"/>
    <x v="7"/>
    <s v="Select unit"/>
    <x v="3"/>
    <s v="Scope 2Location 9: Purchased non-renewable electricitySelect unit"/>
    <x v="4"/>
    <n v="0"/>
    <s v="Scope 2Purchased non-renewable electricity0Select unitLocation-based"/>
    <n v="0"/>
    <n v="0"/>
  </r>
  <r>
    <x v="1"/>
    <x v="9"/>
    <n v="0"/>
    <x v="7"/>
    <s v="Select unit"/>
    <x v="3"/>
    <s v="Scope 2Location 9: Purchased non-renewable electricitySelect unit"/>
    <x v="5"/>
    <n v="0"/>
    <s v="Scope 2Purchased non-renewable electricity0Select unitLocation-based"/>
    <n v="0"/>
    <n v="0"/>
  </r>
  <r>
    <x v="1"/>
    <x v="9"/>
    <n v="0"/>
    <x v="8"/>
    <s v="Select unit"/>
    <x v="0"/>
    <s v="Scope 2Location 9: Purchased renewable electricitySelect unit"/>
    <x v="0"/>
    <n v="0"/>
    <s v="Scope 2Purchased renewable electricitySelect unit"/>
    <n v="0"/>
    <n v="0"/>
  </r>
  <r>
    <x v="1"/>
    <x v="9"/>
    <n v="0"/>
    <x v="8"/>
    <s v="Select unit"/>
    <x v="0"/>
    <s v="Scope 2Location 9: Purchased renewable electricitySelect unit"/>
    <x v="1"/>
    <n v="0"/>
    <s v="Scope 2Purchased renewable electricitySelect unit"/>
    <n v="0"/>
    <n v="0"/>
  </r>
  <r>
    <x v="1"/>
    <x v="9"/>
    <n v="0"/>
    <x v="8"/>
    <s v="Select unit"/>
    <x v="0"/>
    <s v="Scope 2Location 9: Purchased renewable electricitySelect unit"/>
    <x v="2"/>
    <n v="0"/>
    <s v="Scope 2Purchased renewable electricitySelect unit"/>
    <n v="0"/>
    <n v="0"/>
  </r>
  <r>
    <x v="1"/>
    <x v="9"/>
    <n v="0"/>
    <x v="8"/>
    <s v="Select unit"/>
    <x v="0"/>
    <s v="Scope 2Location 9: Purchased renewable electricitySelect unit"/>
    <x v="3"/>
    <n v="0"/>
    <s v="Scope 2Purchased renewable electricitySelect unit"/>
    <n v="0"/>
    <n v="0"/>
  </r>
  <r>
    <x v="1"/>
    <x v="9"/>
    <n v="0"/>
    <x v="8"/>
    <s v="Select unit"/>
    <x v="0"/>
    <s v="Scope 2Location 9: Purchased renewable electricitySelect unit"/>
    <x v="4"/>
    <n v="0"/>
    <s v="Scope 2Purchased renewable electricitySelect unit"/>
    <n v="0"/>
    <n v="0"/>
  </r>
  <r>
    <x v="1"/>
    <x v="9"/>
    <n v="0"/>
    <x v="8"/>
    <s v="Select unit"/>
    <x v="0"/>
    <s v="Scope 2Location 9: Purchased renewable electricitySelect unit"/>
    <x v="5"/>
    <n v="0"/>
    <s v="Scope 2Purchased renewable electricitySelect unit"/>
    <n v="0"/>
    <n v="0"/>
  </r>
  <r>
    <x v="1"/>
    <x v="9"/>
    <n v="0"/>
    <x v="9"/>
    <s v="Select unit"/>
    <x v="0"/>
    <s v="Scope 2Location 9: Generated renewable electricitySelect unit"/>
    <x v="0"/>
    <n v="0"/>
    <s v="Scope 2Generated renewable electricitySelect unit"/>
    <n v="0"/>
    <n v="0"/>
  </r>
  <r>
    <x v="1"/>
    <x v="9"/>
    <n v="0"/>
    <x v="9"/>
    <s v="Select unit"/>
    <x v="0"/>
    <s v="Scope 2Location 9: Generated renewable electricitySelect unit"/>
    <x v="1"/>
    <n v="0"/>
    <s v="Scope 2Generated renewable electricitySelect unit"/>
    <n v="0"/>
    <n v="0"/>
  </r>
  <r>
    <x v="1"/>
    <x v="9"/>
    <n v="0"/>
    <x v="9"/>
    <s v="Select unit"/>
    <x v="0"/>
    <s v="Scope 2Location 9: Generated renewable electricitySelect unit"/>
    <x v="2"/>
    <n v="0"/>
    <s v="Scope 2Generated renewable electricitySelect unit"/>
    <n v="0"/>
    <n v="0"/>
  </r>
  <r>
    <x v="1"/>
    <x v="9"/>
    <n v="0"/>
    <x v="9"/>
    <s v="Select unit"/>
    <x v="0"/>
    <s v="Scope 2Location 9: Generated renewable electricitySelect unit"/>
    <x v="3"/>
    <n v="0"/>
    <s v="Scope 2Generated renewable electricitySelect unit"/>
    <n v="0"/>
    <n v="0"/>
  </r>
  <r>
    <x v="1"/>
    <x v="9"/>
    <n v="0"/>
    <x v="9"/>
    <s v="Select unit"/>
    <x v="0"/>
    <s v="Scope 2Location 9: Generated renewable electricitySelect unit"/>
    <x v="4"/>
    <n v="0"/>
    <s v="Scope 2Generated renewable electricitySelect unit"/>
    <n v="0"/>
    <n v="0"/>
  </r>
  <r>
    <x v="1"/>
    <x v="9"/>
    <n v="0"/>
    <x v="9"/>
    <s v="Select unit"/>
    <x v="0"/>
    <s v="Scope 2Location 9: Generated renewable electricitySelect unit"/>
    <x v="5"/>
    <n v="0"/>
    <s v="Scope 2Generated renewable electricitySelect unit"/>
    <n v="0"/>
    <n v="0"/>
  </r>
  <r>
    <x v="1"/>
    <x v="9"/>
    <n v="0"/>
    <x v="10"/>
    <s v="Select unit"/>
    <x v="0"/>
    <s v="Scope 2Location 9: District heatingSelect unit"/>
    <x v="0"/>
    <n v="0"/>
    <s v="Scope 2District heatingSelect unit"/>
    <n v="0"/>
    <n v="0"/>
  </r>
  <r>
    <x v="1"/>
    <x v="9"/>
    <n v="0"/>
    <x v="10"/>
    <s v="Select unit"/>
    <x v="0"/>
    <s v="Scope 2Location 9: District heatingSelect unit"/>
    <x v="1"/>
    <n v="0"/>
    <s v="Scope 2District heatingSelect unit"/>
    <n v="0"/>
    <n v="0"/>
  </r>
  <r>
    <x v="1"/>
    <x v="9"/>
    <n v="0"/>
    <x v="10"/>
    <s v="Select unit"/>
    <x v="0"/>
    <s v="Scope 2Location 9: District heatingSelect unit"/>
    <x v="2"/>
    <n v="0"/>
    <s v="Scope 2District heatingSelect unit"/>
    <n v="0"/>
    <n v="0"/>
  </r>
  <r>
    <x v="1"/>
    <x v="9"/>
    <n v="0"/>
    <x v="10"/>
    <s v="Select unit"/>
    <x v="0"/>
    <s v="Scope 2Location 9: District heatingSelect unit"/>
    <x v="3"/>
    <n v="0"/>
    <s v="Scope 2District heatingSelect unit"/>
    <n v="0"/>
    <n v="0"/>
  </r>
  <r>
    <x v="1"/>
    <x v="9"/>
    <n v="0"/>
    <x v="10"/>
    <s v="Select unit"/>
    <x v="0"/>
    <s v="Scope 2Location 9: District heatingSelect unit"/>
    <x v="4"/>
    <n v="0"/>
    <s v="Scope 2District heatingSelect unit"/>
    <n v="0"/>
    <n v="0"/>
  </r>
  <r>
    <x v="1"/>
    <x v="9"/>
    <n v="0"/>
    <x v="10"/>
    <s v="Select unit"/>
    <x v="0"/>
    <s v="Scope 2Location 9: District heatingSelect unit"/>
    <x v="5"/>
    <n v="0"/>
    <s v="Scope 2District heatingSelect unit"/>
    <n v="0"/>
    <n v="0"/>
  </r>
  <r>
    <x v="1"/>
    <x v="10"/>
    <n v="0"/>
    <x v="7"/>
    <s v="Select unit"/>
    <x v="2"/>
    <s v="Scope 2Location 10: Purchased non-renewable electricitySelect unit"/>
    <x v="0"/>
    <n v="0"/>
    <s v="Scope 2Purchased non-renewable electricity0Select unitMarket-based"/>
    <n v="0"/>
    <n v="0"/>
  </r>
  <r>
    <x v="1"/>
    <x v="10"/>
    <n v="0"/>
    <x v="7"/>
    <s v="Select unit"/>
    <x v="2"/>
    <s v="Scope 2Location 10: Purchased non-renewable electricitySelect unit"/>
    <x v="1"/>
    <n v="0"/>
    <s v="Scope 2Purchased non-renewable electricity0Select unitMarket-based"/>
    <n v="0"/>
    <n v="0"/>
  </r>
  <r>
    <x v="1"/>
    <x v="10"/>
    <n v="0"/>
    <x v="7"/>
    <s v="Select unit"/>
    <x v="2"/>
    <s v="Scope 2Location 10: Purchased non-renewable electricitySelect unit"/>
    <x v="2"/>
    <n v="0"/>
    <s v="Scope 2Purchased non-renewable electricity0Select unitMarket-based"/>
    <n v="0"/>
    <n v="0"/>
  </r>
  <r>
    <x v="1"/>
    <x v="10"/>
    <n v="0"/>
    <x v="7"/>
    <s v="Select unit"/>
    <x v="2"/>
    <s v="Scope 2Location 10: Purchased non-renewable electricitySelect unit"/>
    <x v="3"/>
    <n v="0"/>
    <s v="Scope 2Purchased non-renewable electricity0Select unitMarket-based"/>
    <n v="0"/>
    <n v="0"/>
  </r>
  <r>
    <x v="1"/>
    <x v="10"/>
    <n v="0"/>
    <x v="7"/>
    <s v="Select unit"/>
    <x v="2"/>
    <s v="Scope 2Location 10: Purchased non-renewable electricitySelect unit"/>
    <x v="4"/>
    <n v="0"/>
    <s v="Scope 2Purchased non-renewable electricity0Select unitMarket-based"/>
    <n v="0"/>
    <n v="0"/>
  </r>
  <r>
    <x v="1"/>
    <x v="10"/>
    <n v="0"/>
    <x v="7"/>
    <s v="Select unit"/>
    <x v="2"/>
    <s v="Scope 2Location 10: Purchased non-renewable electricitySelect unit"/>
    <x v="5"/>
    <n v="0"/>
    <s v="Scope 2Purchased non-renewable electricity0Select unitMarket-based"/>
    <n v="0"/>
    <n v="0"/>
  </r>
  <r>
    <x v="1"/>
    <x v="10"/>
    <n v="0"/>
    <x v="7"/>
    <s v="Select unit"/>
    <x v="3"/>
    <s v="Scope 2Location 10: Purchased non-renewable electricitySelect unit"/>
    <x v="0"/>
    <n v="0"/>
    <s v="Scope 2Purchased non-renewable electricity0Select unitLocation-based"/>
    <n v="0"/>
    <n v="0"/>
  </r>
  <r>
    <x v="1"/>
    <x v="10"/>
    <n v="0"/>
    <x v="7"/>
    <s v="Select unit"/>
    <x v="3"/>
    <s v="Scope 2Location 10: Purchased non-renewable electricitySelect unit"/>
    <x v="1"/>
    <n v="0"/>
    <s v="Scope 2Purchased non-renewable electricity0Select unitLocation-based"/>
    <n v="0"/>
    <n v="0"/>
  </r>
  <r>
    <x v="1"/>
    <x v="10"/>
    <n v="0"/>
    <x v="7"/>
    <s v="Select unit"/>
    <x v="3"/>
    <s v="Scope 2Location 10: Purchased non-renewable electricitySelect unit"/>
    <x v="2"/>
    <n v="0"/>
    <s v="Scope 2Purchased non-renewable electricity0Select unitLocation-based"/>
    <n v="0"/>
    <n v="0"/>
  </r>
  <r>
    <x v="1"/>
    <x v="10"/>
    <n v="0"/>
    <x v="7"/>
    <s v="Select unit"/>
    <x v="3"/>
    <s v="Scope 2Location 10: Purchased non-renewable electricitySelect unit"/>
    <x v="3"/>
    <n v="0"/>
    <s v="Scope 2Purchased non-renewable electricity0Select unitLocation-based"/>
    <n v="0"/>
    <n v="0"/>
  </r>
  <r>
    <x v="1"/>
    <x v="10"/>
    <n v="0"/>
    <x v="7"/>
    <s v="Select unit"/>
    <x v="3"/>
    <s v="Scope 2Location 10: Purchased non-renewable electricitySelect unit"/>
    <x v="4"/>
    <n v="0"/>
    <s v="Scope 2Purchased non-renewable electricity0Select unitLocation-based"/>
    <n v="0"/>
    <n v="0"/>
  </r>
  <r>
    <x v="1"/>
    <x v="10"/>
    <n v="0"/>
    <x v="7"/>
    <s v="Select unit"/>
    <x v="3"/>
    <s v="Scope 2Location 10: Purchased non-renewable electricitySelect unit"/>
    <x v="5"/>
    <n v="0"/>
    <s v="Scope 2Purchased non-renewable electricity0Select unitLocation-based"/>
    <n v="0"/>
    <n v="0"/>
  </r>
  <r>
    <x v="1"/>
    <x v="10"/>
    <n v="0"/>
    <x v="8"/>
    <s v="Select unit"/>
    <x v="0"/>
    <s v="Scope 2Location 10: Purchased renewable electricitySelect unit"/>
    <x v="0"/>
    <n v="0"/>
    <s v="Scope 2Purchased renewable electricitySelect unit"/>
    <n v="0"/>
    <n v="0"/>
  </r>
  <r>
    <x v="1"/>
    <x v="10"/>
    <n v="0"/>
    <x v="8"/>
    <s v="Select unit"/>
    <x v="0"/>
    <s v="Scope 2Location 10: Purchased renewable electricitySelect unit"/>
    <x v="1"/>
    <n v="0"/>
    <s v="Scope 2Purchased renewable electricitySelect unit"/>
    <n v="0"/>
    <n v="0"/>
  </r>
  <r>
    <x v="1"/>
    <x v="10"/>
    <n v="0"/>
    <x v="8"/>
    <s v="Select unit"/>
    <x v="0"/>
    <s v="Scope 2Location 10: Purchased renewable electricitySelect unit"/>
    <x v="2"/>
    <n v="0"/>
    <s v="Scope 2Purchased renewable electricitySelect unit"/>
    <n v="0"/>
    <n v="0"/>
  </r>
  <r>
    <x v="1"/>
    <x v="10"/>
    <n v="0"/>
    <x v="8"/>
    <s v="Select unit"/>
    <x v="0"/>
    <s v="Scope 2Location 10: Purchased renewable electricitySelect unit"/>
    <x v="3"/>
    <n v="0"/>
    <s v="Scope 2Purchased renewable electricitySelect unit"/>
    <n v="0"/>
    <n v="0"/>
  </r>
  <r>
    <x v="1"/>
    <x v="10"/>
    <n v="0"/>
    <x v="8"/>
    <s v="Select unit"/>
    <x v="0"/>
    <s v="Scope 2Location 10: Purchased renewable electricitySelect unit"/>
    <x v="4"/>
    <n v="0"/>
    <s v="Scope 2Purchased renewable electricitySelect unit"/>
    <n v="0"/>
    <n v="0"/>
  </r>
  <r>
    <x v="1"/>
    <x v="10"/>
    <n v="0"/>
    <x v="8"/>
    <s v="Select unit"/>
    <x v="0"/>
    <s v="Scope 2Location 10: Purchased renewable electricitySelect unit"/>
    <x v="5"/>
    <n v="0"/>
    <s v="Scope 2Purchased renewable electricitySelect unit"/>
    <n v="0"/>
    <n v="0"/>
  </r>
  <r>
    <x v="1"/>
    <x v="10"/>
    <n v="0"/>
    <x v="9"/>
    <s v="Select unit"/>
    <x v="0"/>
    <s v="Scope 2Location 10: Generated renewable electricitySelect unit"/>
    <x v="0"/>
    <n v="0"/>
    <s v="Scope 2Generated renewable electricitySelect unit"/>
    <n v="0"/>
    <n v="0"/>
  </r>
  <r>
    <x v="1"/>
    <x v="10"/>
    <n v="0"/>
    <x v="9"/>
    <s v="Select unit"/>
    <x v="0"/>
    <s v="Scope 2Location 10: Generated renewable electricitySelect unit"/>
    <x v="1"/>
    <n v="0"/>
    <s v="Scope 2Generated renewable electricitySelect unit"/>
    <n v="0"/>
    <n v="0"/>
  </r>
  <r>
    <x v="1"/>
    <x v="10"/>
    <n v="0"/>
    <x v="9"/>
    <s v="Select unit"/>
    <x v="0"/>
    <s v="Scope 2Location 10: Generated renewable electricitySelect unit"/>
    <x v="2"/>
    <n v="0"/>
    <s v="Scope 2Generated renewable electricitySelect unit"/>
    <n v="0"/>
    <n v="0"/>
  </r>
  <r>
    <x v="1"/>
    <x v="10"/>
    <n v="0"/>
    <x v="9"/>
    <s v="Select unit"/>
    <x v="0"/>
    <s v="Scope 2Location 10: Generated renewable electricitySelect unit"/>
    <x v="3"/>
    <n v="0"/>
    <s v="Scope 2Generated renewable electricitySelect unit"/>
    <n v="0"/>
    <n v="0"/>
  </r>
  <r>
    <x v="1"/>
    <x v="10"/>
    <n v="0"/>
    <x v="9"/>
    <s v="Select unit"/>
    <x v="0"/>
    <s v="Scope 2Location 10: Generated renewable electricitySelect unit"/>
    <x v="4"/>
    <n v="0"/>
    <s v="Scope 2Generated renewable electricitySelect unit"/>
    <n v="0"/>
    <n v="0"/>
  </r>
  <r>
    <x v="1"/>
    <x v="10"/>
    <n v="0"/>
    <x v="9"/>
    <s v="Select unit"/>
    <x v="0"/>
    <s v="Scope 2Location 10: Generated renewable electricitySelect unit"/>
    <x v="5"/>
    <n v="0"/>
    <s v="Scope 2Generated renewable electricitySelect unit"/>
    <n v="0"/>
    <n v="0"/>
  </r>
  <r>
    <x v="1"/>
    <x v="10"/>
    <n v="0"/>
    <x v="10"/>
    <s v="Select unit"/>
    <x v="0"/>
    <s v="Scope 2Location 10: District heatingSelect unit"/>
    <x v="0"/>
    <n v="0"/>
    <s v="Scope 2District heatingSelect unit"/>
    <n v="0"/>
    <n v="0"/>
  </r>
  <r>
    <x v="1"/>
    <x v="10"/>
    <n v="0"/>
    <x v="10"/>
    <s v="Select unit"/>
    <x v="0"/>
    <s v="Scope 2Location 10: District heatingSelect unit"/>
    <x v="1"/>
    <n v="0"/>
    <s v="Scope 2District heatingSelect unit"/>
    <n v="0"/>
    <n v="0"/>
  </r>
  <r>
    <x v="1"/>
    <x v="10"/>
    <n v="0"/>
    <x v="10"/>
    <s v="Select unit"/>
    <x v="0"/>
    <s v="Scope 2Location 10: District heatingSelect unit"/>
    <x v="2"/>
    <n v="0"/>
    <s v="Scope 2District heatingSelect unit"/>
    <n v="0"/>
    <n v="0"/>
  </r>
  <r>
    <x v="1"/>
    <x v="10"/>
    <n v="0"/>
    <x v="10"/>
    <s v="Select unit"/>
    <x v="0"/>
    <s v="Scope 2Location 10: District heatingSelect unit"/>
    <x v="3"/>
    <n v="0"/>
    <s v="Scope 2District heatingSelect unit"/>
    <n v="0"/>
    <n v="0"/>
  </r>
  <r>
    <x v="1"/>
    <x v="10"/>
    <n v="0"/>
    <x v="10"/>
    <s v="Select unit"/>
    <x v="0"/>
    <s v="Scope 2Location 10: District heatingSelect unit"/>
    <x v="4"/>
    <n v="0"/>
    <s v="Scope 2District heatingSelect unit"/>
    <n v="0"/>
    <n v="0"/>
  </r>
  <r>
    <x v="1"/>
    <x v="10"/>
    <n v="0"/>
    <x v="10"/>
    <s v="Select unit"/>
    <x v="0"/>
    <s v="Scope 2Location 10: District heatingSelect unit"/>
    <x v="5"/>
    <n v="0"/>
    <s v="Scope 2District heatingSelect unit"/>
    <n v="0"/>
    <n v="0"/>
  </r>
  <r>
    <x v="2"/>
    <x v="0"/>
    <m/>
    <x v="11"/>
    <s v="Select unit"/>
    <x v="4"/>
    <s v="Scope 3All LocationsFlightsSelect unitCompany flights (&lt;700km one-way)"/>
    <x v="0"/>
    <n v="0"/>
    <s v="Scope 3FlightsSelect unitCompany flights (&lt;700km one-way)"/>
    <n v="0"/>
    <n v="0"/>
  </r>
  <r>
    <x v="2"/>
    <x v="0"/>
    <m/>
    <x v="11"/>
    <s v="Select unit"/>
    <x v="4"/>
    <s v="Scope 3All LocationsFlightsSelect unitCompany flights (&lt;700km one-way)"/>
    <x v="1"/>
    <n v="0"/>
    <s v="Scope 3FlightsSelect unitCompany flights (&lt;700km one-way)"/>
    <n v="0"/>
    <n v="0"/>
  </r>
  <r>
    <x v="2"/>
    <x v="0"/>
    <m/>
    <x v="11"/>
    <s v="Select unit"/>
    <x v="4"/>
    <s v="Scope 3All LocationsFlightsSelect unitCompany flights (&lt;700km one-way)"/>
    <x v="2"/>
    <n v="0"/>
    <s v="Scope 3FlightsSelect unitCompany flights (&lt;700km one-way)"/>
    <n v="0"/>
    <n v="0"/>
  </r>
  <r>
    <x v="2"/>
    <x v="0"/>
    <m/>
    <x v="11"/>
    <s v="Select unit"/>
    <x v="4"/>
    <s v="Scope 3All LocationsFlightsSelect unitCompany flights (&lt;700km one-way)"/>
    <x v="3"/>
    <n v="0"/>
    <s v="Scope 3FlightsSelect unitCompany flights (&lt;700km one-way)"/>
    <n v="0"/>
    <n v="0"/>
  </r>
  <r>
    <x v="2"/>
    <x v="0"/>
    <m/>
    <x v="11"/>
    <s v="Select unit"/>
    <x v="4"/>
    <s v="Scope 3All LocationsFlightsSelect unitCompany flights (&lt;700km one-way)"/>
    <x v="4"/>
    <n v="0"/>
    <s v="Scope 3FlightsSelect unitCompany flights (&lt;700km one-way)"/>
    <n v="0"/>
    <n v="0"/>
  </r>
  <r>
    <x v="2"/>
    <x v="0"/>
    <m/>
    <x v="11"/>
    <s v="Select unit"/>
    <x v="4"/>
    <s v="Scope 3All LocationsFlightsSelect unitCompany flights (&lt;700km one-way)"/>
    <x v="5"/>
    <n v="0"/>
    <s v="Scope 3FlightsSelect unitCompany flights (&lt;700km one-way)"/>
    <n v="0"/>
    <n v="0"/>
  </r>
  <r>
    <x v="2"/>
    <x v="0"/>
    <m/>
    <x v="11"/>
    <s v="Select unit"/>
    <x v="5"/>
    <s v="Scope 3All LocationsFlightsSelect unitCompany flights (700km - 2500km one-way)"/>
    <x v="0"/>
    <n v="0"/>
    <s v="Scope 3FlightsSelect unitCompany flights (700km - 2500km one-way)"/>
    <n v="0"/>
    <n v="0"/>
  </r>
  <r>
    <x v="2"/>
    <x v="0"/>
    <m/>
    <x v="11"/>
    <s v="Select unit"/>
    <x v="5"/>
    <s v="Scope 3All LocationsFlightsSelect unitCompany flights (700km - 2500km one-way)"/>
    <x v="1"/>
    <n v="0"/>
    <s v="Scope 3FlightsSelect unitCompany flights (700km - 2500km one-way)"/>
    <n v="0"/>
    <n v="0"/>
  </r>
  <r>
    <x v="2"/>
    <x v="0"/>
    <m/>
    <x v="11"/>
    <s v="Select unit"/>
    <x v="5"/>
    <s v="Scope 3All LocationsFlightsSelect unitCompany flights (700km - 2500km one-way)"/>
    <x v="2"/>
    <n v="0"/>
    <s v="Scope 3FlightsSelect unitCompany flights (700km - 2500km one-way)"/>
    <n v="0"/>
    <n v="0"/>
  </r>
  <r>
    <x v="2"/>
    <x v="0"/>
    <m/>
    <x v="11"/>
    <s v="Select unit"/>
    <x v="5"/>
    <s v="Scope 3All LocationsFlightsSelect unitCompany flights (700km - 2500km one-way)"/>
    <x v="3"/>
    <n v="0"/>
    <s v="Scope 3FlightsSelect unitCompany flights (700km - 2500km one-way)"/>
    <n v="0"/>
    <n v="0"/>
  </r>
  <r>
    <x v="2"/>
    <x v="0"/>
    <m/>
    <x v="11"/>
    <s v="Select unit"/>
    <x v="5"/>
    <s v="Scope 3All LocationsFlightsSelect unitCompany flights (700km - 2500km one-way)"/>
    <x v="4"/>
    <n v="0"/>
    <s v="Scope 3FlightsSelect unitCompany flights (700km - 2500km one-way)"/>
    <n v="0"/>
    <n v="0"/>
  </r>
  <r>
    <x v="2"/>
    <x v="0"/>
    <m/>
    <x v="11"/>
    <s v="Select unit"/>
    <x v="5"/>
    <s v="Scope 3All LocationsFlightsSelect unitCompany flights (700km - 2500km one-way)"/>
    <x v="5"/>
    <n v="0"/>
    <s v="Scope 3FlightsSelect unitCompany flights (700km - 2500km one-way)"/>
    <n v="0"/>
    <n v="0"/>
  </r>
  <r>
    <x v="2"/>
    <x v="0"/>
    <m/>
    <x v="11"/>
    <s v="Select unit"/>
    <x v="6"/>
    <s v="Scope 3All LocationsFlightsSelect unitCompany flights (&gt;2500km one-way)"/>
    <x v="0"/>
    <n v="0"/>
    <s v="Scope 3FlightsSelect unitCompany flights (&gt;2500km one-way)"/>
    <n v="0"/>
    <n v="0"/>
  </r>
  <r>
    <x v="2"/>
    <x v="0"/>
    <m/>
    <x v="11"/>
    <s v="Select unit"/>
    <x v="6"/>
    <s v="Scope 3All LocationsFlightsSelect unitCompany flights (&gt;2500km one-way)"/>
    <x v="1"/>
    <n v="0"/>
    <s v="Scope 3FlightsSelect unitCompany flights (&gt;2500km one-way)"/>
    <n v="0"/>
    <n v="0"/>
  </r>
  <r>
    <x v="2"/>
    <x v="0"/>
    <m/>
    <x v="11"/>
    <s v="Select unit"/>
    <x v="6"/>
    <s v="Scope 3All LocationsFlightsSelect unitCompany flights (&gt;2500km one-way)"/>
    <x v="2"/>
    <n v="0"/>
    <s v="Scope 3FlightsSelect unitCompany flights (&gt;2500km one-way)"/>
    <n v="0"/>
    <n v="0"/>
  </r>
  <r>
    <x v="2"/>
    <x v="0"/>
    <m/>
    <x v="11"/>
    <s v="Select unit"/>
    <x v="6"/>
    <s v="Scope 3All LocationsFlightsSelect unitCompany flights (&gt;2500km one-way)"/>
    <x v="3"/>
    <n v="0"/>
    <s v="Scope 3FlightsSelect unitCompany flights (&gt;2500km one-way)"/>
    <n v="0"/>
    <n v="0"/>
  </r>
  <r>
    <x v="2"/>
    <x v="0"/>
    <m/>
    <x v="11"/>
    <s v="Select unit"/>
    <x v="6"/>
    <s v="Scope 3All LocationsFlightsSelect unitCompany flights (&gt;2500km one-way)"/>
    <x v="4"/>
    <n v="0"/>
    <s v="Scope 3FlightsSelect unitCompany flights (&gt;2500km one-way)"/>
    <n v="0"/>
    <n v="0"/>
  </r>
  <r>
    <x v="2"/>
    <x v="0"/>
    <m/>
    <x v="11"/>
    <s v="Select unit"/>
    <x v="6"/>
    <s v="Scope 3All LocationsFlightsSelect unitCompany flights (&gt;2500km one-way)"/>
    <x v="5"/>
    <n v="0"/>
    <s v="Scope 3FlightsSelect unitCompany flights (&gt;2500km one-way)"/>
    <n v="0"/>
    <n v="0"/>
  </r>
  <r>
    <x v="2"/>
    <x v="0"/>
    <m/>
    <x v="12"/>
    <s v="Select unit"/>
    <x v="7"/>
    <s v="Scope 3All LocationsEmployee commutingSelect unitCar"/>
    <x v="0"/>
    <n v="0"/>
    <s v="Scope 3Employee commutingSelect unitCar"/>
    <n v="0"/>
    <n v="0"/>
  </r>
  <r>
    <x v="2"/>
    <x v="0"/>
    <m/>
    <x v="12"/>
    <s v="Select unit"/>
    <x v="7"/>
    <s v="Scope 3All LocationsEmployee commutingSelect unitCar"/>
    <x v="1"/>
    <n v="0"/>
    <s v="Scope 3Employee commutingSelect unitCar"/>
    <n v="0"/>
    <n v="0"/>
  </r>
  <r>
    <x v="2"/>
    <x v="0"/>
    <m/>
    <x v="12"/>
    <s v="Select unit"/>
    <x v="7"/>
    <s v="Scope 3All LocationsEmployee commutingSelect unitCar"/>
    <x v="2"/>
    <n v="0"/>
    <s v="Scope 3Employee commutingSelect unitCar"/>
    <n v="0"/>
    <n v="0"/>
  </r>
  <r>
    <x v="2"/>
    <x v="0"/>
    <m/>
    <x v="12"/>
    <s v="Select unit"/>
    <x v="7"/>
    <s v="Scope 3All LocationsEmployee commutingSelect unitCar"/>
    <x v="3"/>
    <n v="0"/>
    <s v="Scope 3Employee commutingSelect unitCar"/>
    <n v="0"/>
    <n v="0"/>
  </r>
  <r>
    <x v="2"/>
    <x v="0"/>
    <m/>
    <x v="12"/>
    <s v="Select unit"/>
    <x v="7"/>
    <s v="Scope 3All LocationsEmployee commutingSelect unitCar"/>
    <x v="4"/>
    <n v="0"/>
    <s v="Scope 3Employee commutingSelect unitCar"/>
    <n v="0"/>
    <n v="0"/>
  </r>
  <r>
    <x v="2"/>
    <x v="0"/>
    <m/>
    <x v="12"/>
    <s v="Select unit"/>
    <x v="7"/>
    <s v="Scope 3All LocationsEmployee commutingSelect unitCar"/>
    <x v="5"/>
    <n v="0"/>
    <s v="Scope 3Employee commutingSelect unitCar"/>
    <n v="0"/>
    <n v="0"/>
  </r>
  <r>
    <x v="2"/>
    <x v="0"/>
    <m/>
    <x v="12"/>
    <s v="Select unit"/>
    <x v="8"/>
    <s v="Scope 3All LocationsEmployee commutingSelect unitBoat"/>
    <x v="0"/>
    <n v="0"/>
    <s v="Scope 3Employee commutingSelect unitBoat"/>
    <n v="0"/>
    <n v="0"/>
  </r>
  <r>
    <x v="2"/>
    <x v="0"/>
    <m/>
    <x v="12"/>
    <s v="Select unit"/>
    <x v="8"/>
    <s v="Scope 3All LocationsEmployee commutingSelect unitBoat"/>
    <x v="1"/>
    <n v="0"/>
    <s v="Scope 3Employee commutingSelect unitBoat"/>
    <n v="0"/>
    <n v="0"/>
  </r>
  <r>
    <x v="2"/>
    <x v="0"/>
    <m/>
    <x v="12"/>
    <s v="Select unit"/>
    <x v="8"/>
    <s v="Scope 3All LocationsEmployee commutingSelect unitBoat"/>
    <x v="2"/>
    <n v="0"/>
    <s v="Scope 3Employee commutingSelect unitBoat"/>
    <n v="0"/>
    <n v="0"/>
  </r>
  <r>
    <x v="2"/>
    <x v="0"/>
    <m/>
    <x v="12"/>
    <s v="Select unit"/>
    <x v="8"/>
    <s v="Scope 3All LocationsEmployee commutingSelect unitBoat"/>
    <x v="3"/>
    <n v="0"/>
    <s v="Scope 3Employee commutingSelect unitBoat"/>
    <n v="0"/>
    <n v="0"/>
  </r>
  <r>
    <x v="2"/>
    <x v="0"/>
    <m/>
    <x v="12"/>
    <s v="Select unit"/>
    <x v="8"/>
    <s v="Scope 3All LocationsEmployee commutingSelect unitBoat"/>
    <x v="4"/>
    <n v="0"/>
    <s v="Scope 3Employee commutingSelect unitBoat"/>
    <n v="0"/>
    <n v="0"/>
  </r>
  <r>
    <x v="2"/>
    <x v="0"/>
    <m/>
    <x v="12"/>
    <s v="Select unit"/>
    <x v="8"/>
    <s v="Scope 3All LocationsEmployee commutingSelect unitBoat"/>
    <x v="5"/>
    <n v="0"/>
    <s v="Scope 3Employee commutingSelect unitBoat"/>
    <n v="0"/>
    <n v="0"/>
  </r>
  <r>
    <x v="2"/>
    <x v="0"/>
    <m/>
    <x v="12"/>
    <s v="Select unit"/>
    <x v="9"/>
    <s v="Scope 3All LocationsEmployee commutingSelect unitBus"/>
    <x v="0"/>
    <n v="0"/>
    <s v="Scope 3Employee commutingSelect unitBus"/>
    <n v="0"/>
    <n v="0"/>
  </r>
  <r>
    <x v="2"/>
    <x v="0"/>
    <m/>
    <x v="12"/>
    <s v="Select unit"/>
    <x v="9"/>
    <s v="Scope 3All LocationsEmployee commutingSelect unitBus"/>
    <x v="1"/>
    <n v="0"/>
    <s v="Scope 3Employee commutingSelect unitBus"/>
    <n v="0"/>
    <n v="0"/>
  </r>
  <r>
    <x v="2"/>
    <x v="0"/>
    <m/>
    <x v="12"/>
    <s v="Select unit"/>
    <x v="9"/>
    <s v="Scope 3All LocationsEmployee commutingSelect unitBus"/>
    <x v="2"/>
    <n v="0"/>
    <s v="Scope 3Employee commutingSelect unitBus"/>
    <n v="0"/>
    <n v="0"/>
  </r>
  <r>
    <x v="2"/>
    <x v="0"/>
    <m/>
    <x v="12"/>
    <s v="Select unit"/>
    <x v="9"/>
    <s v="Scope 3All LocationsEmployee commutingSelect unitBus"/>
    <x v="3"/>
    <n v="0"/>
    <s v="Scope 3Employee commutingSelect unitBus"/>
    <n v="0"/>
    <n v="0"/>
  </r>
  <r>
    <x v="2"/>
    <x v="0"/>
    <m/>
    <x v="12"/>
    <s v="Select unit"/>
    <x v="9"/>
    <s v="Scope 3All LocationsEmployee commutingSelect unitBus"/>
    <x v="4"/>
    <n v="0"/>
    <s v="Scope 3Employee commutingSelect unitBus"/>
    <n v="0"/>
    <n v="0"/>
  </r>
  <r>
    <x v="2"/>
    <x v="0"/>
    <m/>
    <x v="12"/>
    <s v="Select unit"/>
    <x v="9"/>
    <s v="Scope 3All LocationsEmployee commutingSelect unitBus"/>
    <x v="5"/>
    <n v="0"/>
    <s v="Scope 3Employee commutingSelect unitBus"/>
    <n v="0"/>
    <n v="0"/>
  </r>
  <r>
    <x v="2"/>
    <x v="0"/>
    <m/>
    <x v="12"/>
    <s v="Select unit"/>
    <x v="10"/>
    <s v="Scope 3All LocationsEmployee commutingSelect unitMetro"/>
    <x v="0"/>
    <n v="0"/>
    <s v="Scope 3Employee commutingSelect unitMetro"/>
    <n v="0"/>
    <n v="0"/>
  </r>
  <r>
    <x v="2"/>
    <x v="0"/>
    <m/>
    <x v="12"/>
    <s v="Select unit"/>
    <x v="10"/>
    <s v="Scope 3All LocationsEmployee commutingSelect unitMetro"/>
    <x v="1"/>
    <n v="0"/>
    <s v="Scope 3Employee commutingSelect unitMetro"/>
    <n v="0"/>
    <n v="0"/>
  </r>
  <r>
    <x v="2"/>
    <x v="0"/>
    <m/>
    <x v="12"/>
    <s v="Select unit"/>
    <x v="10"/>
    <s v="Scope 3All LocationsEmployee commutingSelect unitMetro"/>
    <x v="2"/>
    <n v="0"/>
    <s v="Scope 3Employee commutingSelect unitMetro"/>
    <n v="0"/>
    <n v="0"/>
  </r>
  <r>
    <x v="2"/>
    <x v="0"/>
    <m/>
    <x v="12"/>
    <s v="Select unit"/>
    <x v="10"/>
    <s v="Scope 3All LocationsEmployee commutingSelect unitMetro"/>
    <x v="3"/>
    <n v="0"/>
    <s v="Scope 3Employee commutingSelect unitMetro"/>
    <n v="0"/>
    <n v="0"/>
  </r>
  <r>
    <x v="2"/>
    <x v="0"/>
    <m/>
    <x v="12"/>
    <s v="Select unit"/>
    <x v="10"/>
    <s v="Scope 3All LocationsEmployee commutingSelect unitMetro"/>
    <x v="4"/>
    <n v="0"/>
    <s v="Scope 3Employee commutingSelect unitMetro"/>
    <n v="0"/>
    <n v="0"/>
  </r>
  <r>
    <x v="2"/>
    <x v="0"/>
    <m/>
    <x v="12"/>
    <s v="Select unit"/>
    <x v="10"/>
    <s v="Scope 3All LocationsEmployee commutingSelect unitMetro"/>
    <x v="5"/>
    <n v="0"/>
    <s v="Scope 3Employee commutingSelect unitMetro"/>
    <n v="0"/>
    <n v="0"/>
  </r>
  <r>
    <x v="2"/>
    <x v="0"/>
    <m/>
    <x v="12"/>
    <s v="Select unit"/>
    <x v="11"/>
    <s v="Scope 3All LocationsEmployee commutingSelect unitTaxi"/>
    <x v="0"/>
    <n v="0"/>
    <s v="Scope 3Employee commutingSelect unitTaxi"/>
    <n v="0"/>
    <n v="0"/>
  </r>
  <r>
    <x v="2"/>
    <x v="0"/>
    <m/>
    <x v="12"/>
    <s v="Select unit"/>
    <x v="11"/>
    <s v="Scope 3All LocationsEmployee commutingSelect unitTaxi"/>
    <x v="1"/>
    <n v="0"/>
    <s v="Scope 3Employee commutingSelect unitTaxi"/>
    <n v="0"/>
    <n v="0"/>
  </r>
  <r>
    <x v="2"/>
    <x v="0"/>
    <m/>
    <x v="12"/>
    <s v="Select unit"/>
    <x v="11"/>
    <s v="Scope 3All LocationsEmployee commutingSelect unitTaxi"/>
    <x v="2"/>
    <n v="0"/>
    <s v="Scope 3Employee commutingSelect unitTaxi"/>
    <n v="0"/>
    <n v="0"/>
  </r>
  <r>
    <x v="2"/>
    <x v="0"/>
    <m/>
    <x v="12"/>
    <s v="Select unit"/>
    <x v="11"/>
    <s v="Scope 3All LocationsEmployee commutingSelect unitTaxi"/>
    <x v="3"/>
    <n v="0"/>
    <s v="Scope 3Employee commutingSelect unitTaxi"/>
    <n v="0"/>
    <n v="0"/>
  </r>
  <r>
    <x v="2"/>
    <x v="0"/>
    <m/>
    <x v="12"/>
    <s v="Select unit"/>
    <x v="11"/>
    <s v="Scope 3All LocationsEmployee commutingSelect unitTaxi"/>
    <x v="4"/>
    <n v="0"/>
    <s v="Scope 3Employee commutingSelect unitTaxi"/>
    <n v="0"/>
    <n v="0"/>
  </r>
  <r>
    <x v="2"/>
    <x v="0"/>
    <m/>
    <x v="12"/>
    <s v="Select unit"/>
    <x v="11"/>
    <s v="Scope 3All LocationsEmployee commutingSelect unitTaxi"/>
    <x v="5"/>
    <n v="0"/>
    <s v="Scope 3Employee commutingSelect unitTaxi"/>
    <n v="0"/>
    <n v="0"/>
  </r>
  <r>
    <x v="2"/>
    <x v="0"/>
    <m/>
    <x v="12"/>
    <s v="Select unit"/>
    <x v="12"/>
    <s v="Scope 3All LocationsEmployee commutingSelect unitTrain"/>
    <x v="0"/>
    <n v="0"/>
    <s v="Scope 3Employee commutingSelect unitTrain"/>
    <n v="0"/>
    <n v="0"/>
  </r>
  <r>
    <x v="2"/>
    <x v="0"/>
    <m/>
    <x v="12"/>
    <s v="Select unit"/>
    <x v="12"/>
    <s v="Scope 3All LocationsEmployee commutingSelect unitTrain"/>
    <x v="1"/>
    <n v="0"/>
    <s v="Scope 3Employee commutingSelect unitTrain"/>
    <n v="0"/>
    <n v="0"/>
  </r>
  <r>
    <x v="2"/>
    <x v="0"/>
    <m/>
    <x v="12"/>
    <s v="Select unit"/>
    <x v="12"/>
    <s v="Scope 3All LocationsEmployee commutingSelect unitTrain"/>
    <x v="2"/>
    <n v="0"/>
    <s v="Scope 3Employee commutingSelect unitTrain"/>
    <n v="0"/>
    <n v="0"/>
  </r>
  <r>
    <x v="2"/>
    <x v="0"/>
    <m/>
    <x v="12"/>
    <s v="Select unit"/>
    <x v="12"/>
    <s v="Scope 3All LocationsEmployee commutingSelect unitTrain"/>
    <x v="3"/>
    <n v="0"/>
    <s v="Scope 3Employee commutingSelect unitTrain"/>
    <n v="0"/>
    <n v="0"/>
  </r>
  <r>
    <x v="2"/>
    <x v="0"/>
    <m/>
    <x v="12"/>
    <s v="Select unit"/>
    <x v="12"/>
    <s v="Scope 3All LocationsEmployee commutingSelect unitTrain"/>
    <x v="4"/>
    <n v="0"/>
    <s v="Scope 3Employee commutingSelect unitTrain"/>
    <n v="0"/>
    <n v="0"/>
  </r>
  <r>
    <x v="2"/>
    <x v="0"/>
    <m/>
    <x v="12"/>
    <s v="Select unit"/>
    <x v="12"/>
    <s v="Scope 3All LocationsEmployee commutingSelect unitTrain"/>
    <x v="5"/>
    <n v="0"/>
    <s v="Scope 3Employee commutingSelect unitTrain"/>
    <n v="0"/>
    <n v="0"/>
  </r>
  <r>
    <x v="2"/>
    <x v="0"/>
    <m/>
    <x v="13"/>
    <s v="Select unit"/>
    <x v="8"/>
    <s v="Scope 3All LocationsLogisticsSelect unitBoat"/>
    <x v="0"/>
    <n v="0"/>
    <s v="Scope 3LogisticsSelect unitBoat"/>
    <n v="0"/>
    <n v="0"/>
  </r>
  <r>
    <x v="2"/>
    <x v="0"/>
    <m/>
    <x v="13"/>
    <s v="Select unit"/>
    <x v="8"/>
    <s v="Scope 3All LocationsLogisticsSelect unitBoat"/>
    <x v="1"/>
    <n v="0"/>
    <s v="Scope 3LogisticsSelect unitBoat"/>
    <n v="0"/>
    <n v="0"/>
  </r>
  <r>
    <x v="2"/>
    <x v="0"/>
    <m/>
    <x v="13"/>
    <s v="Select unit"/>
    <x v="8"/>
    <s v="Scope 3All LocationsLogisticsSelect unitBoat"/>
    <x v="2"/>
    <n v="0"/>
    <s v="Scope 3LogisticsSelect unitBoat"/>
    <n v="0"/>
    <n v="0"/>
  </r>
  <r>
    <x v="2"/>
    <x v="0"/>
    <m/>
    <x v="13"/>
    <s v="Select unit"/>
    <x v="8"/>
    <s v="Scope 3All LocationsLogisticsSelect unitBoat"/>
    <x v="3"/>
    <n v="0"/>
    <s v="Scope 3LogisticsSelect unitBoat"/>
    <n v="0"/>
    <n v="0"/>
  </r>
  <r>
    <x v="2"/>
    <x v="0"/>
    <m/>
    <x v="13"/>
    <s v="Select unit"/>
    <x v="8"/>
    <s v="Scope 3All LocationsLogisticsSelect unitBoat"/>
    <x v="4"/>
    <n v="0"/>
    <s v="Scope 3LogisticsSelect unitBoat"/>
    <n v="0"/>
    <n v="0"/>
  </r>
  <r>
    <x v="2"/>
    <x v="0"/>
    <m/>
    <x v="13"/>
    <s v="Select unit"/>
    <x v="8"/>
    <s v="Scope 3All LocationsLogisticsSelect unitBoat"/>
    <x v="5"/>
    <n v="0"/>
    <s v="Scope 3LogisticsSelect unitBoat"/>
    <n v="0"/>
    <n v="0"/>
  </r>
  <r>
    <x v="2"/>
    <x v="0"/>
    <m/>
    <x v="13"/>
    <s v="Select unit"/>
    <x v="12"/>
    <s v="Scope 3All LocationsLogisticsSelect unitTrain"/>
    <x v="0"/>
    <n v="0"/>
    <s v="Scope 3LogisticsSelect unitTrain"/>
    <n v="0"/>
    <n v="0"/>
  </r>
  <r>
    <x v="2"/>
    <x v="0"/>
    <m/>
    <x v="13"/>
    <s v="Select unit"/>
    <x v="12"/>
    <s v="Scope 3All LocationsLogisticsSelect unitTrain"/>
    <x v="1"/>
    <n v="0"/>
    <s v="Scope 3LogisticsSelect unitTrain"/>
    <n v="0"/>
    <n v="0"/>
  </r>
  <r>
    <x v="2"/>
    <x v="0"/>
    <m/>
    <x v="13"/>
    <s v="Select unit"/>
    <x v="12"/>
    <s v="Scope 3All LocationsLogisticsSelect unitTrain"/>
    <x v="2"/>
    <n v="0"/>
    <s v="Scope 3LogisticsSelect unitTrain"/>
    <n v="0"/>
    <n v="0"/>
  </r>
  <r>
    <x v="2"/>
    <x v="0"/>
    <m/>
    <x v="13"/>
    <s v="Select unit"/>
    <x v="12"/>
    <s v="Scope 3All LocationsLogisticsSelect unitTrain"/>
    <x v="3"/>
    <n v="0"/>
    <s v="Scope 3LogisticsSelect unitTrain"/>
    <n v="0"/>
    <n v="0"/>
  </r>
  <r>
    <x v="2"/>
    <x v="0"/>
    <m/>
    <x v="13"/>
    <s v="Select unit"/>
    <x v="12"/>
    <s v="Scope 3All LocationsLogisticsSelect unitTrain"/>
    <x v="4"/>
    <n v="0"/>
    <s v="Scope 3LogisticsSelect unitTrain"/>
    <n v="0"/>
    <n v="0"/>
  </r>
  <r>
    <x v="2"/>
    <x v="0"/>
    <m/>
    <x v="13"/>
    <s v="Select unit"/>
    <x v="12"/>
    <s v="Scope 3All LocationsLogisticsSelect unitTrain"/>
    <x v="5"/>
    <n v="0"/>
    <s v="Scope 3LogisticsSelect unitTrain"/>
    <n v="0"/>
    <n v="0"/>
  </r>
  <r>
    <x v="2"/>
    <x v="0"/>
    <m/>
    <x v="13"/>
    <s v="Select unit"/>
    <x v="13"/>
    <s v="Scope 3All LocationsLogisticsSelect unitAirplane"/>
    <x v="0"/>
    <n v="0"/>
    <s v="Scope 3LogisticsSelect unitAirplane"/>
    <n v="0"/>
    <n v="0"/>
  </r>
  <r>
    <x v="2"/>
    <x v="0"/>
    <m/>
    <x v="13"/>
    <s v="Select unit"/>
    <x v="13"/>
    <s v="Scope 3All LocationsLogisticsSelect unitAirplane"/>
    <x v="1"/>
    <n v="0"/>
    <s v="Scope 3LogisticsSelect unitAirplane"/>
    <n v="0"/>
    <n v="0"/>
  </r>
  <r>
    <x v="2"/>
    <x v="0"/>
    <m/>
    <x v="13"/>
    <s v="Select unit"/>
    <x v="13"/>
    <s v="Scope 3All LocationsLogisticsSelect unitAirplane"/>
    <x v="2"/>
    <n v="0"/>
    <s v="Scope 3LogisticsSelect unitAirplane"/>
    <n v="0"/>
    <n v="0"/>
  </r>
  <r>
    <x v="2"/>
    <x v="0"/>
    <m/>
    <x v="13"/>
    <s v="Select unit"/>
    <x v="13"/>
    <s v="Scope 3All LocationsLogisticsSelect unitAirplane"/>
    <x v="3"/>
    <n v="0"/>
    <s v="Scope 3LogisticsSelect unitAirplane"/>
    <n v="0"/>
    <n v="0"/>
  </r>
  <r>
    <x v="2"/>
    <x v="0"/>
    <m/>
    <x v="13"/>
    <s v="Select unit"/>
    <x v="13"/>
    <s v="Scope 3All LocationsLogisticsSelect unitAirplane"/>
    <x v="4"/>
    <n v="0"/>
    <s v="Scope 3LogisticsSelect unitAirplane"/>
    <n v="0"/>
    <n v="0"/>
  </r>
  <r>
    <x v="2"/>
    <x v="0"/>
    <m/>
    <x v="13"/>
    <s v="Select unit"/>
    <x v="13"/>
    <s v="Scope 3All LocationsLogisticsSelect unitAirplane"/>
    <x v="5"/>
    <n v="0"/>
    <s v="Scope 3LogisticsSelect unitAirplane"/>
    <n v="0"/>
    <n v="0"/>
  </r>
  <r>
    <x v="2"/>
    <x v="0"/>
    <m/>
    <x v="13"/>
    <s v="Select unit"/>
    <x v="14"/>
    <s v="Scope 3All LocationsLogisticsSelect unitTruck"/>
    <x v="0"/>
    <n v="0"/>
    <s v="Scope 3LogisticsSelect unitTruck"/>
    <n v="0"/>
    <n v="0"/>
  </r>
  <r>
    <x v="2"/>
    <x v="0"/>
    <m/>
    <x v="13"/>
    <s v="Select unit"/>
    <x v="14"/>
    <s v="Scope 3All LocationsLogisticsSelect unitTruck"/>
    <x v="1"/>
    <n v="0"/>
    <s v="Scope 3LogisticsSelect unitTruck"/>
    <n v="0"/>
    <n v="0"/>
  </r>
  <r>
    <x v="2"/>
    <x v="0"/>
    <m/>
    <x v="13"/>
    <s v="Select unit"/>
    <x v="14"/>
    <s v="Scope 3All LocationsLogisticsSelect unitTruck"/>
    <x v="2"/>
    <n v="0"/>
    <s v="Scope 3LogisticsSelect unitTruck"/>
    <n v="0"/>
    <n v="0"/>
  </r>
  <r>
    <x v="2"/>
    <x v="0"/>
    <m/>
    <x v="13"/>
    <s v="Select unit"/>
    <x v="14"/>
    <s v="Scope 3All LocationsLogisticsSelect unitTruck"/>
    <x v="3"/>
    <n v="0"/>
    <s v="Scope 3LogisticsSelect unitTruck"/>
    <n v="0"/>
    <n v="0"/>
  </r>
  <r>
    <x v="2"/>
    <x v="0"/>
    <m/>
    <x v="13"/>
    <s v="Select unit"/>
    <x v="14"/>
    <s v="Scope 3All LocationsLogisticsSelect unitTruck"/>
    <x v="4"/>
    <n v="0"/>
    <s v="Scope 3LogisticsSelect unitTruck"/>
    <n v="0"/>
    <n v="0"/>
  </r>
  <r>
    <x v="2"/>
    <x v="0"/>
    <m/>
    <x v="13"/>
    <s v="Select unit"/>
    <x v="14"/>
    <s v="Scope 3All LocationsLogisticsSelect unitTruck"/>
    <x v="5"/>
    <n v="0"/>
    <s v="Scope 3LogisticsSelect unitTruck"/>
    <n v="0"/>
    <n v="0"/>
  </r>
  <r>
    <x v="2"/>
    <x v="0"/>
    <m/>
    <x v="14"/>
    <s v="EUR"/>
    <x v="15"/>
    <s v="Scope 3All LocationsWasteEURWaste processing"/>
    <x v="0"/>
    <n v="0"/>
    <s v="Scope 3WasteEURWaste processing"/>
    <n v="0"/>
    <n v="0"/>
  </r>
  <r>
    <x v="2"/>
    <x v="0"/>
    <m/>
    <x v="14"/>
    <s v="EUR"/>
    <x v="15"/>
    <s v="Scope 3All LocationsWasteEURWaste processing"/>
    <x v="1"/>
    <n v="0"/>
    <s v="Scope 3WasteEURWaste processing"/>
    <n v="0"/>
    <n v="0"/>
  </r>
  <r>
    <x v="2"/>
    <x v="0"/>
    <m/>
    <x v="14"/>
    <s v="EUR"/>
    <x v="15"/>
    <s v="Scope 3All LocationsWasteEURWaste processing"/>
    <x v="2"/>
    <n v="0"/>
    <s v="Scope 3WasteEURWaste processing"/>
    <n v="0"/>
    <n v="0"/>
  </r>
  <r>
    <x v="2"/>
    <x v="0"/>
    <m/>
    <x v="14"/>
    <s v="EUR"/>
    <x v="15"/>
    <s v="Scope 3All LocationsWasteEURWaste processing"/>
    <x v="3"/>
    <n v="0"/>
    <s v="Scope 3WasteEURWaste processing"/>
    <n v="0"/>
    <n v="0"/>
  </r>
  <r>
    <x v="2"/>
    <x v="0"/>
    <m/>
    <x v="14"/>
    <s v="EUR"/>
    <x v="15"/>
    <s v="Scope 3All LocationsWasteEURWaste processing"/>
    <x v="4"/>
    <n v="0"/>
    <s v="Scope 3WasteEURWaste processing"/>
    <n v="0"/>
    <n v="0"/>
  </r>
  <r>
    <x v="2"/>
    <x v="0"/>
    <m/>
    <x v="14"/>
    <s v="EUR"/>
    <x v="15"/>
    <s v="Scope 3All LocationsWasteEURWaste processing"/>
    <x v="5"/>
    <n v="0"/>
    <s v="Scope 3WasteEURWaste processing"/>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r>
    <x v="2"/>
    <x v="0"/>
    <m/>
    <x v="15"/>
    <s v="EUR"/>
    <x v="1"/>
    <s v="Scope 3All LocationsPurchased goods &amp; servicesEUR0"/>
    <x v="0"/>
    <n v="0"/>
    <s v="Scope 3Purchased goods &amp; servicesEUR0"/>
    <n v="0"/>
    <n v="0"/>
  </r>
  <r>
    <x v="2"/>
    <x v="0"/>
    <m/>
    <x v="15"/>
    <s v="EUR"/>
    <x v="1"/>
    <s v="Scope 3All LocationsPurchased goods &amp; servicesEUR0"/>
    <x v="1"/>
    <n v="0"/>
    <s v="Scope 3Purchased goods &amp; servicesEUR0"/>
    <n v="0"/>
    <n v="0"/>
  </r>
  <r>
    <x v="2"/>
    <x v="0"/>
    <m/>
    <x v="15"/>
    <s v="EUR"/>
    <x v="1"/>
    <s v="Scope 3All LocationsPurchased goods &amp; servicesEUR0"/>
    <x v="2"/>
    <n v="0"/>
    <s v="Scope 3Purchased goods &amp; servicesEUR0"/>
    <n v="0"/>
    <n v="0"/>
  </r>
  <r>
    <x v="2"/>
    <x v="0"/>
    <m/>
    <x v="15"/>
    <s v="EUR"/>
    <x v="1"/>
    <s v="Scope 3All LocationsPurchased goods &amp; servicesEUR0"/>
    <x v="3"/>
    <n v="0"/>
    <s v="Scope 3Purchased goods &amp; servicesEUR0"/>
    <n v="0"/>
    <n v="0"/>
  </r>
  <r>
    <x v="2"/>
    <x v="0"/>
    <m/>
    <x v="15"/>
    <s v="EUR"/>
    <x v="1"/>
    <s v="Scope 3All LocationsPurchased goods &amp; servicesEUR0"/>
    <x v="4"/>
    <n v="0"/>
    <s v="Scope 3Purchased goods &amp; servicesEUR0"/>
    <n v="0"/>
    <n v="0"/>
  </r>
  <r>
    <x v="2"/>
    <x v="0"/>
    <m/>
    <x v="15"/>
    <s v="EUR"/>
    <x v="1"/>
    <s v="Scope 3All LocationsPurchased goods &amp; servicesEUR0"/>
    <x v="5"/>
    <n v="0"/>
    <s v="Scope 3Purchased goods &amp; servicesEUR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Scope123peryear" cacheId="208" applyNumberFormats="0" applyBorderFormats="0" applyFontFormats="0" applyPatternFormats="0" applyAlignmentFormats="0" applyWidthHeightFormats="1" dataCaption="Values" updatedVersion="8" minRefreshableVersion="3" useAutoFormatting="1" itemPrintTitles="1" createdVersion="8" indent="0" outline="1" outlineData="1" chartFormat="13">
  <location ref="B11:F19" firstHeaderRow="1" firstDataRow="2" firstDataCol="1"/>
  <pivotFields count="12">
    <pivotField axis="axisCol" showAll="0">
      <items count="4">
        <item x="0"/>
        <item x="1"/>
        <item x="2"/>
        <item t="default"/>
      </items>
    </pivotField>
    <pivotField showAll="0"/>
    <pivotField showAll="0"/>
    <pivotField showAll="0"/>
    <pivotField showAll="0"/>
    <pivotField showAll="0"/>
    <pivotField showAll="0"/>
    <pivotField axis="axisRow" showAll="0">
      <items count="7">
        <item x="0"/>
        <item x="1"/>
        <item x="2"/>
        <item x="3"/>
        <item x="4"/>
        <item x="5"/>
        <item t="default"/>
      </items>
    </pivotField>
    <pivotField showAll="0"/>
    <pivotField showAll="0"/>
    <pivotField showAll="0"/>
    <pivotField dataField="1" showAll="0"/>
  </pivotFields>
  <rowFields count="1">
    <field x="7"/>
  </rowFields>
  <rowItems count="7">
    <i>
      <x/>
    </i>
    <i>
      <x v="1"/>
    </i>
    <i>
      <x v="2"/>
    </i>
    <i>
      <x v="3"/>
    </i>
    <i>
      <x v="4"/>
    </i>
    <i>
      <x v="5"/>
    </i>
    <i t="grand">
      <x/>
    </i>
  </rowItems>
  <colFields count="1">
    <field x="0"/>
  </colFields>
  <colItems count="4">
    <i>
      <x/>
    </i>
    <i>
      <x v="1"/>
    </i>
    <i>
      <x v="2"/>
    </i>
    <i t="grand">
      <x/>
    </i>
  </colItems>
  <dataFields count="1">
    <dataField name="Sum of Emissions" fld="11" baseField="0" baseItem="0"/>
  </dataFields>
  <formats count="2">
    <format dxfId="207">
      <pivotArea collapsedLevelsAreSubtotals="1" fieldPosition="0">
        <references count="1">
          <reference field="7" count="0"/>
        </references>
      </pivotArea>
    </format>
    <format dxfId="206">
      <pivotArea grandRow="1" outline="0" collapsedLevelsAreSubtotals="1" fieldPosition="0"/>
    </format>
  </formats>
  <chartFormats count="7">
    <chartFormat chart="3" format="5" series="1">
      <pivotArea type="data" outline="0" fieldPosition="0">
        <references count="1">
          <reference field="4294967294" count="1" selected="0">
            <x v="0"/>
          </reference>
        </references>
      </pivotArea>
    </chartFormat>
    <chartFormat chart="3" format="6">
      <pivotArea type="data" outline="0" fieldPosition="0">
        <references count="2">
          <reference field="4294967294" count="1" selected="0">
            <x v="0"/>
          </reference>
          <reference field="0" count="1" selected="0">
            <x v="0"/>
          </reference>
        </references>
      </pivotArea>
    </chartFormat>
    <chartFormat chart="3" format="7">
      <pivotArea type="data" outline="0" fieldPosition="0">
        <references count="2">
          <reference field="4294967294" count="1" selected="0">
            <x v="0"/>
          </reference>
          <reference field="0" count="1" selected="0">
            <x v="1"/>
          </reference>
        </references>
      </pivotArea>
    </chartFormat>
    <chartFormat chart="3" format="8">
      <pivotArea type="data" outline="0" fieldPosition="0">
        <references count="2">
          <reference field="4294967294" count="1" selected="0">
            <x v="0"/>
          </reference>
          <reference field="0" count="1" selected="0">
            <x v="2"/>
          </reference>
        </references>
      </pivotArea>
    </chartFormat>
    <chartFormat chart="10" format="12" series="1">
      <pivotArea type="data" outline="0" fieldPosition="0">
        <references count="2">
          <reference field="4294967294" count="1" selected="0">
            <x v="0"/>
          </reference>
          <reference field="0" count="1" selected="0">
            <x v="0"/>
          </reference>
        </references>
      </pivotArea>
    </chartFormat>
    <chartFormat chart="10" format="13" series="1">
      <pivotArea type="data" outline="0" fieldPosition="0">
        <references count="2">
          <reference field="4294967294" count="1" selected="0">
            <x v="0"/>
          </reference>
          <reference field="0" count="1" selected="0">
            <x v="1"/>
          </reference>
        </references>
      </pivotArea>
    </chartFormat>
    <chartFormat chart="10" format="14" series="1">
      <pivotArea type="data" outline="0" fieldPosition="0">
        <references count="2">
          <reference field="4294967294" count="1" selected="0">
            <x v="0"/>
          </reference>
          <reference field="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Scope123" cacheId="20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B3:C7" firstHeaderRow="1" firstDataRow="1" firstDataCol="1"/>
  <pivotFields count="12">
    <pivotField axis="axisRow" showAll="0">
      <items count="4">
        <item x="0"/>
        <item x="1"/>
        <item x="2"/>
        <item t="default"/>
      </items>
    </pivotField>
    <pivotField showAll="0"/>
    <pivotField showAll="0"/>
    <pivotField showAll="0"/>
    <pivotField showAll="0"/>
    <pivotField showAll="0"/>
    <pivotField showAll="0"/>
    <pivotField showAll="0">
      <items count="7">
        <item x="0"/>
        <item x="1"/>
        <item x="2"/>
        <item x="3"/>
        <item x="4"/>
        <item x="5"/>
        <item t="default"/>
      </items>
    </pivotField>
    <pivotField showAll="0"/>
    <pivotField showAll="0"/>
    <pivotField showAll="0"/>
    <pivotField dataField="1" showAll="0"/>
  </pivotFields>
  <rowFields count="1">
    <field x="0"/>
  </rowFields>
  <rowItems count="4">
    <i>
      <x/>
    </i>
    <i>
      <x v="1"/>
    </i>
    <i>
      <x v="2"/>
    </i>
    <i t="grand">
      <x/>
    </i>
  </rowItems>
  <colItems count="1">
    <i/>
  </colItems>
  <dataFields count="1">
    <dataField name="Sum of Emissions" fld="11" baseField="0" baseItem="0"/>
  </dataFields>
  <formats count="2">
    <format dxfId="209">
      <pivotArea collapsedLevelsAreSubtotals="1" fieldPosition="0">
        <references count="1">
          <reference field="0" count="0"/>
        </references>
      </pivotArea>
    </format>
    <format dxfId="208">
      <pivotArea grandRow="1" outline="0" collapsedLevelsAreSubtotals="1" fieldPosition="0"/>
    </format>
  </formats>
  <chartFormats count="4">
    <chartFormat chart="3" format="5" series="1">
      <pivotArea type="data" outline="0" fieldPosition="0">
        <references count="1">
          <reference field="4294967294" count="1" selected="0">
            <x v="0"/>
          </reference>
        </references>
      </pivotArea>
    </chartFormat>
    <chartFormat chart="3" format="6">
      <pivotArea type="data" outline="0" fieldPosition="0">
        <references count="2">
          <reference field="4294967294" count="1" selected="0">
            <x v="0"/>
          </reference>
          <reference field="0" count="1" selected="0">
            <x v="0"/>
          </reference>
        </references>
      </pivotArea>
    </chartFormat>
    <chartFormat chart="3" format="7">
      <pivotArea type="data" outline="0" fieldPosition="0">
        <references count="2">
          <reference field="4294967294" count="1" selected="0">
            <x v="0"/>
          </reference>
          <reference field="0" count="1" selected="0">
            <x v="1"/>
          </reference>
        </references>
      </pivotArea>
    </chartFormat>
    <chartFormat chart="3" format="8">
      <pivotArea type="data" outline="0" fieldPosition="0">
        <references count="2">
          <reference field="4294967294" count="1" selected="0">
            <x v="0"/>
          </reference>
          <reference field="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4000000}" name="Purchasedgoodsandservices" cacheId="208" applyNumberFormats="0" applyBorderFormats="0" applyFontFormats="0" applyPatternFormats="0" applyAlignmentFormats="0" applyWidthHeightFormats="1" dataCaption="Values" showMissing="0" updatedVersion="8" minRefreshableVersion="3" useAutoFormatting="1" itemPrintTitles="1" createdVersion="8" indent="0" outline="1" outlineData="1" chartFormat="20">
  <location ref="B54:C56" firstHeaderRow="1" firstDataRow="2" firstDataCol="1" rowPageCount="1" colPageCount="1"/>
  <pivotFields count="12">
    <pivotField multipleItemSelectionAllowed="1" showAll="0"/>
    <pivotField showAll="0"/>
    <pivotField showAll="0"/>
    <pivotField axis="axisPage" multipleItemSelectionAllowed="1" showAll="0">
      <items count="19">
        <item h="1" x="0"/>
        <item h="1" m="1" x="16"/>
        <item h="1" x="10"/>
        <item h="1" x="6"/>
        <item h="1" x="12"/>
        <item h="1" x="11"/>
        <item h="1" x="9"/>
        <item h="1" x="13"/>
        <item h="1" x="2"/>
        <item h="1" x="1"/>
        <item h="1" m="1" x="17"/>
        <item x="15"/>
        <item h="1" x="7"/>
        <item h="1" x="8"/>
        <item h="1" x="5"/>
        <item h="1" x="14"/>
        <item h="1" x="3"/>
        <item h="1" x="4"/>
        <item t="default"/>
      </items>
    </pivotField>
    <pivotField showAll="0"/>
    <pivotField axis="axisCol" showAll="0" measureFilter="1">
      <items count="17">
        <item x="1"/>
        <item x="13"/>
        <item x="8"/>
        <item x="9"/>
        <item x="7"/>
        <item x="4"/>
        <item x="6"/>
        <item x="5"/>
        <item x="3"/>
        <item x="2"/>
        <item x="10"/>
        <item x="11"/>
        <item x="12"/>
        <item x="14"/>
        <item x="15"/>
        <item x="0"/>
        <item t="default"/>
      </items>
    </pivotField>
    <pivotField showAll="0"/>
    <pivotField showAll="0">
      <items count="7">
        <item x="0"/>
        <item x="1"/>
        <item x="2"/>
        <item x="3"/>
        <item x="4"/>
        <item x="5"/>
        <item t="default"/>
      </items>
    </pivotField>
    <pivotField showAll="0"/>
    <pivotField showAll="0"/>
    <pivotField showAll="0"/>
    <pivotField dataField="1" showAll="0"/>
  </pivotFields>
  <rowItems count="1">
    <i/>
  </rowItems>
  <colFields count="1">
    <field x="5"/>
  </colFields>
  <colItems count="1">
    <i t="grand">
      <x/>
    </i>
  </colItems>
  <pageFields count="1">
    <pageField fld="3" hier="-1"/>
  </pageFields>
  <dataFields count="1">
    <dataField name="Sum of Emissions" fld="11" baseField="0" baseItem="0" numFmtId="1"/>
  </dataFields>
  <formats count="1">
    <format dxfId="210">
      <pivotArea outline="0" collapsedLevelsAreSubtotals="1" fieldPosition="0"/>
    </format>
  </formats>
  <chartFormats count="4">
    <chartFormat chart="10" format="6" series="1">
      <pivotArea type="data" outline="0" fieldPosition="0">
        <references count="1">
          <reference field="4294967294" count="1" selected="0">
            <x v="0"/>
          </reference>
        </references>
      </pivotArea>
    </chartFormat>
    <chartFormat chart="9" format="43" series="1">
      <pivotArea type="data" outline="0" fieldPosition="0">
        <references count="1">
          <reference field="4294967294" count="1" selected="0">
            <x v="0"/>
          </reference>
        </references>
      </pivotArea>
    </chartFormat>
    <chartFormat chart="11" format="0" series="1">
      <pivotArea type="data" outline="0" fieldPosition="0">
        <references count="1">
          <reference field="4294967294" count="1" selected="0">
            <x v="0"/>
          </reference>
        </references>
      </pivotArea>
    </chartFormat>
    <chartFormat chart="17" format="1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5" type="valueGreaterThan" evalOrder="-1" id="6"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Scope3distribution" cacheId="208" applyNumberFormats="0" applyBorderFormats="0" applyFontFormats="0" applyPatternFormats="0" applyAlignmentFormats="0" applyWidthHeightFormats="1" dataCaption="Values" showMissing="0" updatedVersion="8" minRefreshableVersion="3" useAutoFormatting="1" itemPrintTitles="1" createdVersion="8" indent="0" outline="1" outlineData="1" chartFormat="18">
  <location ref="B37:C38" firstHeaderRow="1" firstDataRow="1" firstDataCol="1" rowPageCount="1" colPageCount="1"/>
  <pivotFields count="12">
    <pivotField axis="axisPage" multipleItemSelectionAllowed="1" showAll="0">
      <items count="4">
        <item h="1" x="0"/>
        <item h="1" x="1"/>
        <item x="2"/>
        <item t="default"/>
      </items>
    </pivotField>
    <pivotField showAll="0"/>
    <pivotField showAll="0"/>
    <pivotField axis="axisRow" showAll="0" measureFilter="1">
      <items count="19">
        <item x="0"/>
        <item m="1" x="16"/>
        <item x="10"/>
        <item x="6"/>
        <item x="12"/>
        <item x="11"/>
        <item x="9"/>
        <item x="13"/>
        <item x="2"/>
        <item x="1"/>
        <item m="1" x="17"/>
        <item x="15"/>
        <item x="7"/>
        <item x="8"/>
        <item x="5"/>
        <item x="14"/>
        <item x="3"/>
        <item x="4"/>
        <item t="default"/>
      </items>
    </pivotField>
    <pivotField showAll="0"/>
    <pivotField showAll="0"/>
    <pivotField showAll="0"/>
    <pivotField showAll="0">
      <items count="7">
        <item x="0"/>
        <item x="1"/>
        <item x="2"/>
        <item x="3"/>
        <item x="4"/>
        <item x="5"/>
        <item t="default"/>
      </items>
    </pivotField>
    <pivotField showAll="0"/>
    <pivotField showAll="0"/>
    <pivotField showAll="0"/>
    <pivotField dataField="1" showAll="0"/>
  </pivotFields>
  <rowFields count="1">
    <field x="3"/>
  </rowFields>
  <rowItems count="1">
    <i t="grand">
      <x/>
    </i>
  </rowItems>
  <colItems count="1">
    <i/>
  </colItems>
  <pageFields count="1">
    <pageField fld="0" hier="-1"/>
  </pageFields>
  <dataFields count="1">
    <dataField name="Sum of Emissions" fld="11" baseField="0" baseItem="0"/>
  </dataFields>
  <formats count="2">
    <format dxfId="212">
      <pivotArea collapsedLevelsAreSubtotals="1" fieldPosition="0">
        <references count="1">
          <reference field="3" count="3">
            <x v="4"/>
            <x v="5"/>
            <x v="11"/>
          </reference>
        </references>
      </pivotArea>
    </format>
    <format dxfId="211">
      <pivotArea grandRow="1" outline="0" collapsedLevelsAreSubtotals="1" fieldPosition="0"/>
    </format>
  </formats>
  <chartFormats count="16">
    <chartFormat chart="12" format="1" series="1">
      <pivotArea type="data" outline="0" fieldPosition="0">
        <references count="1">
          <reference field="4294967294" count="1" selected="0">
            <x v="0"/>
          </reference>
        </references>
      </pivotArea>
    </chartFormat>
    <chartFormat chart="12" format="2">
      <pivotArea type="data" outline="0" fieldPosition="0">
        <references count="2">
          <reference field="4294967294" count="1" selected="0">
            <x v="0"/>
          </reference>
          <reference field="3" count="1" selected="0">
            <x v="4"/>
          </reference>
        </references>
      </pivotArea>
    </chartFormat>
    <chartFormat chart="12" format="3">
      <pivotArea type="data" outline="0" fieldPosition="0">
        <references count="2">
          <reference field="4294967294" count="1" selected="0">
            <x v="0"/>
          </reference>
          <reference field="3" count="1" selected="0">
            <x v="5"/>
          </reference>
        </references>
      </pivotArea>
    </chartFormat>
    <chartFormat chart="12" format="4">
      <pivotArea type="data" outline="0" fieldPosition="0">
        <references count="2">
          <reference field="4294967294" count="1" selected="0">
            <x v="0"/>
          </reference>
          <reference field="3" count="1" selected="0">
            <x v="7"/>
          </reference>
        </references>
      </pivotArea>
    </chartFormat>
    <chartFormat chart="12" format="5">
      <pivotArea type="data" outline="0" fieldPosition="0">
        <references count="2">
          <reference field="4294967294" count="1" selected="0">
            <x v="0"/>
          </reference>
          <reference field="3" count="1" selected="0">
            <x v="11"/>
          </reference>
        </references>
      </pivotArea>
    </chartFormat>
    <chartFormat chart="13" format="6" series="1">
      <pivotArea type="data" outline="0" fieldPosition="0">
        <references count="1">
          <reference field="4294967294" count="1" selected="0">
            <x v="0"/>
          </reference>
        </references>
      </pivotArea>
    </chartFormat>
    <chartFormat chart="13" format="7">
      <pivotArea type="data" outline="0" fieldPosition="0">
        <references count="2">
          <reference field="4294967294" count="1" selected="0">
            <x v="0"/>
          </reference>
          <reference field="3" count="1" selected="0">
            <x v="4"/>
          </reference>
        </references>
      </pivotArea>
    </chartFormat>
    <chartFormat chart="13" format="8">
      <pivotArea type="data" outline="0" fieldPosition="0">
        <references count="2">
          <reference field="4294967294" count="1" selected="0">
            <x v="0"/>
          </reference>
          <reference field="3" count="1" selected="0">
            <x v="5"/>
          </reference>
        </references>
      </pivotArea>
    </chartFormat>
    <chartFormat chart="13" format="9">
      <pivotArea type="data" outline="0" fieldPosition="0">
        <references count="2">
          <reference field="4294967294" count="1" selected="0">
            <x v="0"/>
          </reference>
          <reference field="3" count="1" selected="0">
            <x v="7"/>
          </reference>
        </references>
      </pivotArea>
    </chartFormat>
    <chartFormat chart="13" format="10">
      <pivotArea type="data" outline="0" fieldPosition="0">
        <references count="2">
          <reference field="4294967294" count="1" selected="0">
            <x v="0"/>
          </reference>
          <reference field="3" count="1" selected="0">
            <x v="11"/>
          </reference>
        </references>
      </pivotArea>
    </chartFormat>
    <chartFormat chart="14" format="12" series="1">
      <pivotArea type="data" outline="0" fieldPosition="0">
        <references count="1">
          <reference field="4294967294" count="1" selected="0">
            <x v="0"/>
          </reference>
        </references>
      </pivotArea>
    </chartFormat>
    <chartFormat chart="14" format="13">
      <pivotArea type="data" outline="0" fieldPosition="0">
        <references count="2">
          <reference field="4294967294" count="1" selected="0">
            <x v="0"/>
          </reference>
          <reference field="3" count="1" selected="0">
            <x v="4"/>
          </reference>
        </references>
      </pivotArea>
    </chartFormat>
    <chartFormat chart="14" format="14">
      <pivotArea type="data" outline="0" fieldPosition="0">
        <references count="2">
          <reference field="4294967294" count="1" selected="0">
            <x v="0"/>
          </reference>
          <reference field="3" count="1" selected="0">
            <x v="5"/>
          </reference>
        </references>
      </pivotArea>
    </chartFormat>
    <chartFormat chart="14" format="15">
      <pivotArea type="data" outline="0" fieldPosition="0">
        <references count="2">
          <reference field="4294967294" count="1" selected="0">
            <x v="0"/>
          </reference>
          <reference field="3" count="1" selected="0">
            <x v="7"/>
          </reference>
        </references>
      </pivotArea>
    </chartFormat>
    <chartFormat chart="14" format="16">
      <pivotArea type="data" outline="0" fieldPosition="0">
        <references count="2">
          <reference field="4294967294" count="1" selected="0">
            <x v="0"/>
          </reference>
          <reference field="3" count="1" selected="0">
            <x v="11"/>
          </reference>
        </references>
      </pivotArea>
    </chartFormat>
    <chartFormat chart="14" format="17">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3" type="valueGreaterThan" evalOrder="-1" id="4"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Scope12perlocation" cacheId="208" applyNumberFormats="0" applyBorderFormats="0" applyFontFormats="0" applyPatternFormats="0" applyAlignmentFormats="0" applyWidthHeightFormats="1" dataCaption="Values" showMissing="0" updatedVersion="8" minRefreshableVersion="3" useAutoFormatting="1" itemPrintTitles="1" createdVersion="8" indent="0" outline="1" outlineData="1" chartFormat="10">
  <location ref="B26:C27" firstHeaderRow="1" firstDataRow="1" firstDataCol="1" rowPageCount="1" colPageCount="1"/>
  <pivotFields count="12">
    <pivotField axis="axisPage" multipleItemSelectionAllowed="1" showAll="0">
      <items count="4">
        <item x="0"/>
        <item x="1"/>
        <item h="1" x="2"/>
        <item t="default"/>
      </items>
    </pivotField>
    <pivotField axis="axisRow" showAll="0" measureFilter="1" sortType="ascending">
      <items count="22">
        <item x="9"/>
        <item x="8"/>
        <item x="7"/>
        <item x="6"/>
        <item x="5"/>
        <item x="4"/>
        <item x="3"/>
        <item x="2"/>
        <item x="10"/>
        <item m="1" x="11"/>
        <item x="0"/>
        <item x="1"/>
        <item m="1" x="18"/>
        <item m="1" x="19"/>
        <item m="1" x="20"/>
        <item m="1" x="14"/>
        <item m="1" x="15"/>
        <item m="1" x="16"/>
        <item m="1" x="17"/>
        <item m="1" x="12"/>
        <item m="1" x="1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items count="7">
        <item x="0"/>
        <item x="1"/>
        <item x="2"/>
        <item x="3"/>
        <item x="4"/>
        <item x="5"/>
        <item t="default"/>
      </items>
    </pivotField>
    <pivotField showAll="0"/>
    <pivotField showAll="0"/>
    <pivotField showAll="0"/>
    <pivotField dataField="1" showAll="0"/>
  </pivotFields>
  <rowFields count="1">
    <field x="1"/>
  </rowFields>
  <rowItems count="1">
    <i t="grand">
      <x/>
    </i>
  </rowItems>
  <colItems count="1">
    <i/>
  </colItems>
  <pageFields count="1">
    <pageField fld="0" hier="-1"/>
  </pageFields>
  <dataFields count="1">
    <dataField name="Sum of Emissions" fld="11" baseField="0" baseItem="0" numFmtId="1"/>
  </dataFields>
  <formats count="1">
    <format dxfId="213">
      <pivotArea outline="0" collapsedLevelsAreSubtotals="1" fieldPosition="0"/>
    </format>
  </formats>
  <chartFormats count="4">
    <chartFormat chart="3" format="5" series="1">
      <pivotArea type="data" outline="0" fieldPosition="0">
        <references count="1">
          <reference field="4294967294" count="1" selected="0">
            <x v="0"/>
          </reference>
        </references>
      </pivotArea>
    </chartFormat>
    <chartFormat chart="6" format="1"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valueGreaterThan" evalOrder="-1" id="3"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ope" xr10:uid="{00000000-0013-0000-FFFF-FFFF01000000}" sourceName="Scope">
  <pivotTables>
    <pivotTable tabId="16" name="Scope123peryear"/>
  </pivotTables>
  <data>
    <tabular pivotCacheId="976731533">
      <items count="3">
        <i x="0" s="1"/>
        <i x="1"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00000000-0013-0000-FFFF-FFFF02000000}" sourceName="Year">
  <pivotTables>
    <pivotTable tabId="16" name="Scope123"/>
    <pivotTable tabId="16" name="Purchasedgoodsandservices"/>
    <pivotTable tabId="16" name="Scope12perlocation"/>
    <pivotTable tabId="16" name="Scope3distribution"/>
  </pivotTables>
  <data>
    <tabular pivotCacheId="976731533">
      <items count="6">
        <i x="0" s="1"/>
        <i x="1" s="1"/>
        <i x="2" s="1"/>
        <i x="3" s="1"/>
        <i x="4"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ope" xr10:uid="{00000000-0014-0000-FFFF-FFFF01000000}" cache="Slicer_Scope" caption="Scope" columnCount="3" style="SlicerStyleLight6" rowHeight="241300"/>
  <slicer name="Year" xr10:uid="{00000000-0014-0000-FFFF-FFFF02000000}" cache="Slicer_Year" caption="Year" columnCount="3" style="SlicerStyleLight6" rowHeight="241300"/>
</slicers>
</file>

<file path=xl/theme/theme1.xml><?xml version="1.0" encoding="utf-8"?>
<a:theme xmlns:a="http://schemas.openxmlformats.org/drawingml/2006/main" name="Office Theme">
  <a:themeElements>
    <a:clrScheme name="Custom 1">
      <a:dk1>
        <a:srgbClr val="1C1C1C"/>
      </a:dk1>
      <a:lt1>
        <a:srgbClr val="FFFFFF"/>
      </a:lt1>
      <a:dk2>
        <a:srgbClr val="D1DDD3"/>
      </a:dk2>
      <a:lt2>
        <a:srgbClr val="00FFBE"/>
      </a:lt2>
      <a:accent1>
        <a:srgbClr val="018219"/>
      </a:accent1>
      <a:accent2>
        <a:srgbClr val="0A2C14"/>
      </a:accent2>
      <a:accent3>
        <a:srgbClr val="446D5D"/>
      </a:accent3>
      <a:accent4>
        <a:srgbClr val="82A78D"/>
      </a:accent4>
      <a:accent5>
        <a:srgbClr val="B7B2AA"/>
      </a:accent5>
      <a:accent6>
        <a:srgbClr val="82887E"/>
      </a:accent6>
      <a:hlink>
        <a:srgbClr val="1C1C1C"/>
      </a:hlink>
      <a:folHlink>
        <a:srgbClr val="1C1C1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linkedin.com/in/marctlatour/" TargetMode="External"/><Relationship Id="rId7" Type="http://schemas.openxmlformats.org/officeDocument/2006/relationships/drawing" Target="../drawings/drawing2.xml"/><Relationship Id="rId2" Type="http://schemas.openxmlformats.org/officeDocument/2006/relationships/hyperlink" Target="https://www.linkedin.com/in/zoeestourgie/" TargetMode="External"/><Relationship Id="rId1" Type="http://schemas.openxmlformats.org/officeDocument/2006/relationships/hyperlink" Target="https://www.linkedin.com/in/hugosoons/" TargetMode="External"/><Relationship Id="rId6" Type="http://schemas.openxmlformats.org/officeDocument/2006/relationships/printerSettings" Target="../printerSettings/printerSettings2.bin"/><Relationship Id="rId5" Type="http://schemas.openxmlformats.org/officeDocument/2006/relationships/hyperlink" Target="https://www.linkedin.com/in/misha-elkerbout-18aa5545/" TargetMode="External"/><Relationship Id="rId4" Type="http://schemas.openxmlformats.org/officeDocument/2006/relationships/hyperlink" Target="https://www.linkedin.com/in/emile-v-85a21b10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AE41"/>
  <sheetViews>
    <sheetView showGridLines="0" tabSelected="1" zoomScaleNormal="100" workbookViewId="0">
      <selection activeCell="D7" sqref="D7"/>
    </sheetView>
  </sheetViews>
  <sheetFormatPr defaultColWidth="0" defaultRowHeight="14.25" zeroHeight="1"/>
  <cols>
    <col min="1" max="1" width="2.7109375" style="58" customWidth="1"/>
    <col min="2" max="3" width="8.7109375" style="58" customWidth="1"/>
    <col min="4" max="4" width="18.5703125" style="58" customWidth="1"/>
    <col min="5" max="19" width="8.7109375" style="58" customWidth="1"/>
    <col min="20" max="20" width="2.7109375" style="58" customWidth="1"/>
    <col min="21" max="31" width="0" style="58" hidden="1" customWidth="1"/>
    <col min="32" max="16384" width="8.7109375" style="58" hidden="1"/>
  </cols>
  <sheetData>
    <row r="1" spans="1:20">
      <c r="A1" s="68"/>
      <c r="B1" s="68"/>
      <c r="C1" s="68"/>
      <c r="D1" s="68"/>
      <c r="E1" s="68"/>
      <c r="F1" s="68"/>
      <c r="G1" s="68"/>
      <c r="H1" s="68"/>
      <c r="I1" s="68"/>
      <c r="J1" s="68"/>
      <c r="K1" s="68"/>
      <c r="L1" s="68"/>
      <c r="M1" s="68"/>
      <c r="N1" s="68"/>
      <c r="O1" s="68"/>
      <c r="P1" s="68"/>
      <c r="Q1" s="68"/>
      <c r="R1" s="68"/>
      <c r="S1" s="68"/>
      <c r="T1" s="68"/>
    </row>
    <row r="2" spans="1:20" s="57" customFormat="1" ht="58.5" customHeight="1">
      <c r="A2" s="69"/>
      <c r="B2" s="303"/>
      <c r="C2" s="434" t="s">
        <v>0</v>
      </c>
      <c r="D2" s="434"/>
      <c r="E2" s="434"/>
      <c r="F2" s="434"/>
      <c r="G2" s="434"/>
      <c r="H2" s="434"/>
      <c r="I2" s="434"/>
      <c r="J2" s="434"/>
      <c r="K2" s="434"/>
      <c r="L2" s="434"/>
      <c r="M2" s="434"/>
      <c r="N2" s="434"/>
      <c r="O2" s="434"/>
      <c r="P2" s="434"/>
      <c r="Q2" s="434"/>
      <c r="R2" s="434"/>
      <c r="S2" s="434"/>
      <c r="T2" s="69"/>
    </row>
    <row r="3" spans="1:20" ht="30" customHeight="1">
      <c r="A3" s="68"/>
      <c r="B3" s="75"/>
      <c r="C3" s="75"/>
      <c r="D3" s="76" t="s">
        <v>1</v>
      </c>
      <c r="E3" s="75"/>
      <c r="F3" s="75"/>
      <c r="G3" s="75"/>
      <c r="H3" s="75"/>
      <c r="I3" s="75"/>
      <c r="J3" s="75"/>
      <c r="K3" s="75"/>
      <c r="L3" s="75"/>
      <c r="M3" s="75"/>
      <c r="N3" s="75"/>
      <c r="O3" s="75"/>
      <c r="P3" s="75"/>
      <c r="Q3" s="75"/>
      <c r="R3" s="75"/>
      <c r="S3" s="75"/>
      <c r="T3" s="68"/>
    </row>
    <row r="4" spans="1:20" ht="48.95" customHeight="1">
      <c r="A4" s="68"/>
      <c r="B4" s="75"/>
      <c r="C4" s="433" t="s">
        <v>2</v>
      </c>
      <c r="D4" s="433"/>
      <c r="E4" s="433"/>
      <c r="F4" s="433"/>
      <c r="G4" s="433"/>
      <c r="H4" s="433"/>
      <c r="I4" s="433"/>
      <c r="J4" s="433"/>
      <c r="K4" s="433"/>
      <c r="L4" s="433"/>
      <c r="M4" s="433"/>
      <c r="N4" s="433"/>
      <c r="O4" s="433"/>
      <c r="P4" s="433"/>
      <c r="Q4" s="433"/>
      <c r="R4" s="433"/>
      <c r="S4" s="75"/>
      <c r="T4" s="68"/>
    </row>
    <row r="5" spans="1:20" ht="30" customHeight="1">
      <c r="A5" s="68"/>
      <c r="B5" s="75"/>
      <c r="C5" s="80"/>
      <c r="D5" s="76" t="s">
        <v>3</v>
      </c>
      <c r="E5" s="75"/>
      <c r="F5" s="75"/>
      <c r="G5" s="75"/>
      <c r="H5" s="75"/>
      <c r="I5" s="75"/>
      <c r="J5" s="75"/>
      <c r="K5" s="75"/>
      <c r="L5" s="75"/>
      <c r="M5" s="75"/>
      <c r="N5" s="75"/>
      <c r="O5" s="75"/>
      <c r="P5" s="75"/>
      <c r="Q5" s="75"/>
      <c r="R5" s="75"/>
      <c r="S5" s="75"/>
      <c r="T5" s="68"/>
    </row>
    <row r="6" spans="1:20">
      <c r="A6" s="68"/>
      <c r="B6" s="75"/>
      <c r="C6" s="68"/>
      <c r="D6" s="68"/>
      <c r="E6" s="68"/>
      <c r="F6" s="68"/>
      <c r="G6" s="68"/>
      <c r="H6" s="68"/>
      <c r="I6" s="68"/>
      <c r="J6" s="68"/>
      <c r="K6" s="68"/>
      <c r="L6" s="68"/>
      <c r="M6" s="68"/>
      <c r="N6" s="68"/>
      <c r="O6" s="68"/>
      <c r="P6" s="68"/>
      <c r="Q6" s="68"/>
      <c r="R6" s="68"/>
      <c r="S6" s="75"/>
      <c r="T6" s="68"/>
    </row>
    <row r="7" spans="1:20" ht="21" customHeight="1">
      <c r="A7" s="68"/>
      <c r="B7" s="75"/>
      <c r="C7" s="68"/>
      <c r="D7" s="306" t="s">
        <v>4</v>
      </c>
      <c r="E7" s="122"/>
      <c r="F7" s="304" t="s">
        <v>5</v>
      </c>
      <c r="G7" s="122"/>
      <c r="H7" s="122"/>
      <c r="I7" s="68"/>
      <c r="J7" s="68"/>
      <c r="K7" s="68"/>
      <c r="L7" s="68"/>
      <c r="M7" s="68"/>
      <c r="N7" s="68"/>
      <c r="O7" s="68"/>
      <c r="P7" s="68"/>
      <c r="Q7" s="68"/>
      <c r="R7" s="68"/>
      <c r="S7" s="75"/>
      <c r="T7" s="68"/>
    </row>
    <row r="8" spans="1:20">
      <c r="A8" s="68"/>
      <c r="B8" s="75"/>
      <c r="C8" s="68"/>
      <c r="D8" s="305"/>
      <c r="E8" s="122"/>
      <c r="F8" s="304"/>
      <c r="G8" s="122"/>
      <c r="H8" s="122"/>
      <c r="I8" s="68"/>
      <c r="J8" s="68"/>
      <c r="K8" s="68"/>
      <c r="L8" s="68"/>
      <c r="M8" s="68"/>
      <c r="N8" s="68"/>
      <c r="O8" s="68"/>
      <c r="P8" s="68"/>
      <c r="Q8" s="68"/>
      <c r="R8" s="68"/>
      <c r="S8" s="75"/>
      <c r="T8" s="68"/>
    </row>
    <row r="9" spans="1:20" ht="21" customHeight="1">
      <c r="A9" s="68"/>
      <c r="B9" s="75"/>
      <c r="C9" s="68"/>
      <c r="D9" s="306" t="s">
        <v>4</v>
      </c>
      <c r="E9" s="122"/>
      <c r="F9" s="304" t="s">
        <v>6</v>
      </c>
      <c r="G9" s="122"/>
      <c r="H9" s="122"/>
      <c r="I9" s="68"/>
      <c r="J9" s="68"/>
      <c r="K9" s="68"/>
      <c r="L9" s="68"/>
      <c r="M9" s="68"/>
      <c r="N9" s="68"/>
      <c r="O9" s="68"/>
      <c r="P9" s="68"/>
      <c r="Q9" s="68"/>
      <c r="R9" s="68"/>
      <c r="S9" s="75"/>
      <c r="T9" s="68"/>
    </row>
    <row r="10" spans="1:20">
      <c r="A10" s="68"/>
      <c r="B10" s="75"/>
      <c r="C10" s="68"/>
      <c r="D10" s="305"/>
      <c r="E10" s="122"/>
      <c r="F10" s="304"/>
      <c r="G10" s="122"/>
      <c r="H10" s="122"/>
      <c r="I10" s="68"/>
      <c r="J10" s="68"/>
      <c r="K10" s="68"/>
      <c r="L10" s="68"/>
      <c r="M10" s="68"/>
      <c r="N10" s="68"/>
      <c r="O10" s="68"/>
      <c r="P10" s="68"/>
      <c r="Q10" s="68"/>
      <c r="R10" s="68"/>
      <c r="S10" s="75"/>
      <c r="T10" s="68"/>
    </row>
    <row r="11" spans="1:20" ht="21" customHeight="1">
      <c r="A11" s="68"/>
      <c r="B11" s="75"/>
      <c r="C11" s="68"/>
      <c r="D11" s="306" t="s">
        <v>4</v>
      </c>
      <c r="E11" s="122"/>
      <c r="F11" s="304" t="s">
        <v>7</v>
      </c>
      <c r="G11" s="122"/>
      <c r="H11" s="122"/>
      <c r="I11" s="68"/>
      <c r="J11" s="68"/>
      <c r="K11" s="68"/>
      <c r="L11" s="68"/>
      <c r="M11" s="68"/>
      <c r="N11" s="68"/>
      <c r="O11" s="68"/>
      <c r="P11" s="68"/>
      <c r="Q11" s="68"/>
      <c r="R11" s="68"/>
      <c r="S11" s="75"/>
      <c r="T11" s="68"/>
    </row>
    <row r="12" spans="1:20">
      <c r="A12" s="68"/>
      <c r="B12" s="75"/>
      <c r="C12" s="68"/>
      <c r="D12" s="305"/>
      <c r="E12" s="122"/>
      <c r="F12" s="304"/>
      <c r="G12" s="122"/>
      <c r="H12" s="122"/>
      <c r="I12" s="68"/>
      <c r="J12" s="68"/>
      <c r="K12" s="68"/>
      <c r="L12" s="68"/>
      <c r="M12" s="68"/>
      <c r="N12" s="68"/>
      <c r="O12" s="68"/>
      <c r="P12" s="68"/>
      <c r="Q12" s="68"/>
      <c r="R12" s="68"/>
      <c r="S12" s="75"/>
      <c r="T12" s="68"/>
    </row>
    <row r="13" spans="1:20" ht="21" customHeight="1">
      <c r="A13" s="68"/>
      <c r="B13" s="75"/>
      <c r="C13" s="68"/>
      <c r="D13" s="306" t="s">
        <v>4</v>
      </c>
      <c r="E13" s="122"/>
      <c r="F13" s="304" t="s">
        <v>8</v>
      </c>
      <c r="G13" s="122"/>
      <c r="H13" s="122"/>
      <c r="I13" s="68"/>
      <c r="J13" s="68"/>
      <c r="K13" s="68"/>
      <c r="L13" s="68"/>
      <c r="M13" s="68"/>
      <c r="N13" s="68"/>
      <c r="O13" s="68"/>
      <c r="P13" s="68"/>
      <c r="Q13" s="68"/>
      <c r="R13" s="68"/>
      <c r="S13" s="75"/>
      <c r="T13" s="68"/>
    </row>
    <row r="14" spans="1:20" ht="15" customHeight="1">
      <c r="A14" s="68"/>
      <c r="B14" s="75"/>
      <c r="C14" s="68"/>
      <c r="D14" s="305"/>
      <c r="E14" s="122"/>
      <c r="F14" s="304"/>
      <c r="G14" s="122"/>
      <c r="H14" s="122"/>
      <c r="I14" s="68"/>
      <c r="J14" s="68"/>
      <c r="K14" s="68"/>
      <c r="L14" s="68"/>
      <c r="M14" s="68"/>
      <c r="N14" s="68"/>
      <c r="O14" s="68"/>
      <c r="P14" s="68"/>
      <c r="Q14" s="68"/>
      <c r="R14" s="68"/>
      <c r="S14" s="75"/>
      <c r="T14" s="68"/>
    </row>
    <row r="15" spans="1:20" ht="21" customHeight="1">
      <c r="A15" s="68"/>
      <c r="B15" s="75"/>
      <c r="C15" s="68"/>
      <c r="D15" s="306" t="s">
        <v>4</v>
      </c>
      <c r="E15" s="122"/>
      <c r="F15" s="304" t="s">
        <v>9</v>
      </c>
      <c r="G15" s="122"/>
      <c r="H15" s="122"/>
      <c r="I15" s="68"/>
      <c r="J15" s="68"/>
      <c r="K15" s="68"/>
      <c r="L15" s="68"/>
      <c r="M15" s="68"/>
      <c r="N15" s="68"/>
      <c r="O15" s="68"/>
      <c r="P15" s="68"/>
      <c r="Q15" s="68"/>
      <c r="R15" s="68"/>
      <c r="S15" s="75"/>
      <c r="T15" s="68"/>
    </row>
    <row r="16" spans="1:20">
      <c r="A16" s="68"/>
      <c r="B16" s="75"/>
      <c r="C16" s="68"/>
      <c r="D16" s="305"/>
      <c r="E16" s="122"/>
      <c r="F16" s="304"/>
      <c r="G16" s="122"/>
      <c r="H16" s="122"/>
      <c r="I16" s="68"/>
      <c r="J16" s="68"/>
      <c r="K16" s="68"/>
      <c r="L16" s="68"/>
      <c r="M16" s="68"/>
      <c r="N16" s="68"/>
      <c r="O16" s="68"/>
      <c r="P16" s="68"/>
      <c r="Q16" s="68"/>
      <c r="R16" s="68"/>
      <c r="S16" s="75"/>
      <c r="T16" s="68"/>
    </row>
    <row r="17" spans="1:20" ht="21" customHeight="1">
      <c r="A17" s="68"/>
      <c r="B17" s="75"/>
      <c r="C17" s="68"/>
      <c r="D17" s="306" t="s">
        <v>4</v>
      </c>
      <c r="E17" s="122"/>
      <c r="F17" s="304" t="s">
        <v>10</v>
      </c>
      <c r="G17" s="122"/>
      <c r="H17" s="122"/>
      <c r="I17" s="68"/>
      <c r="J17" s="68"/>
      <c r="K17" s="68"/>
      <c r="L17" s="68"/>
      <c r="M17" s="68"/>
      <c r="N17" s="68"/>
      <c r="O17" s="68"/>
      <c r="P17" s="68"/>
      <c r="Q17" s="68"/>
      <c r="R17" s="68"/>
      <c r="S17" s="75"/>
      <c r="T17" s="68"/>
    </row>
    <row r="18" spans="1:20">
      <c r="A18" s="68"/>
      <c r="B18" s="75"/>
      <c r="C18" s="68"/>
      <c r="D18" s="305"/>
      <c r="E18" s="122"/>
      <c r="F18" s="304"/>
      <c r="G18" s="122"/>
      <c r="H18" s="122"/>
      <c r="I18" s="68"/>
      <c r="J18" s="68"/>
      <c r="K18" s="68"/>
      <c r="L18" s="68"/>
      <c r="M18" s="68"/>
      <c r="N18" s="68"/>
      <c r="O18" s="68"/>
      <c r="P18" s="68"/>
      <c r="Q18" s="68"/>
      <c r="R18" s="68"/>
      <c r="S18" s="75"/>
      <c r="T18" s="68"/>
    </row>
    <row r="19" spans="1:20" ht="21.75" customHeight="1">
      <c r="A19" s="68"/>
      <c r="B19" s="75"/>
      <c r="C19" s="68"/>
      <c r="D19" s="306" t="s">
        <v>4</v>
      </c>
      <c r="E19" s="122"/>
      <c r="F19" s="304" t="s">
        <v>11</v>
      </c>
      <c r="G19" s="122"/>
      <c r="H19" s="122"/>
      <c r="I19" s="68"/>
      <c r="J19" s="68"/>
      <c r="K19" s="68"/>
      <c r="L19" s="68"/>
      <c r="M19" s="68"/>
      <c r="N19" s="68"/>
      <c r="O19" s="68"/>
      <c r="P19" s="68"/>
      <c r="Q19" s="68"/>
      <c r="R19" s="68"/>
      <c r="S19" s="75"/>
      <c r="T19" s="68"/>
    </row>
    <row r="20" spans="1:20">
      <c r="A20" s="68"/>
      <c r="B20" s="75"/>
      <c r="C20" s="68"/>
      <c r="D20" s="305"/>
      <c r="E20" s="122"/>
      <c r="F20" s="304"/>
      <c r="G20" s="122"/>
      <c r="H20" s="122"/>
      <c r="I20" s="68"/>
      <c r="J20" s="68"/>
      <c r="K20" s="68"/>
      <c r="L20" s="68"/>
      <c r="M20" s="68"/>
      <c r="N20" s="68"/>
      <c r="O20" s="68"/>
      <c r="P20" s="68"/>
      <c r="Q20" s="68"/>
      <c r="R20" s="68"/>
      <c r="S20" s="75"/>
      <c r="T20" s="68"/>
    </row>
    <row r="21" spans="1:20" ht="21.75" customHeight="1">
      <c r="A21" s="68"/>
      <c r="B21" s="75"/>
      <c r="C21" s="68"/>
      <c r="D21" s="306" t="s">
        <v>4</v>
      </c>
      <c r="E21" s="122"/>
      <c r="F21" s="304" t="s">
        <v>12</v>
      </c>
      <c r="G21" s="122"/>
      <c r="H21" s="122"/>
      <c r="I21" s="68"/>
      <c r="J21" s="68"/>
      <c r="K21" s="68"/>
      <c r="L21" s="68"/>
      <c r="M21" s="68"/>
      <c r="N21" s="68"/>
      <c r="O21" s="68"/>
      <c r="P21" s="68"/>
      <c r="Q21" s="68"/>
      <c r="R21" s="68"/>
      <c r="S21" s="75"/>
      <c r="T21" s="68"/>
    </row>
    <row r="22" spans="1:20">
      <c r="A22" s="68"/>
      <c r="B22" s="75"/>
      <c r="C22" s="68"/>
      <c r="D22" s="68"/>
      <c r="E22" s="68"/>
      <c r="F22" s="68"/>
      <c r="G22" s="68"/>
      <c r="H22" s="68"/>
      <c r="I22" s="68"/>
      <c r="J22" s="68"/>
      <c r="K22" s="68"/>
      <c r="L22" s="68"/>
      <c r="M22" s="68"/>
      <c r="N22" s="68"/>
      <c r="O22" s="68"/>
      <c r="P22" s="68"/>
      <c r="Q22" s="68"/>
      <c r="R22" s="68"/>
      <c r="S22" s="75"/>
      <c r="T22" s="68"/>
    </row>
    <row r="23" spans="1:20">
      <c r="A23" s="68"/>
      <c r="B23" s="75"/>
      <c r="C23" s="75"/>
      <c r="D23" s="75"/>
      <c r="E23" s="75"/>
      <c r="F23" s="75"/>
      <c r="G23" s="75"/>
      <c r="H23" s="75"/>
      <c r="I23" s="75"/>
      <c r="J23" s="75"/>
      <c r="K23" s="75"/>
      <c r="L23" s="75"/>
      <c r="M23" s="75"/>
      <c r="N23" s="75"/>
      <c r="O23" s="75"/>
      <c r="P23" s="75"/>
      <c r="Q23" s="75"/>
      <c r="R23" s="75"/>
      <c r="S23" s="75"/>
      <c r="T23" s="68"/>
    </row>
    <row r="24" spans="1:20">
      <c r="A24" s="68"/>
      <c r="B24" s="68"/>
      <c r="C24" s="68"/>
      <c r="D24" s="68"/>
      <c r="E24" s="68"/>
      <c r="F24" s="68"/>
      <c r="G24" s="68"/>
      <c r="H24" s="68"/>
      <c r="I24" s="68"/>
      <c r="J24" s="68"/>
      <c r="K24" s="68"/>
      <c r="L24" s="68"/>
      <c r="M24" s="68"/>
      <c r="N24" s="68"/>
      <c r="O24" s="68"/>
      <c r="P24" s="68"/>
      <c r="Q24" s="68"/>
      <c r="R24" s="68"/>
      <c r="S24" s="68"/>
      <c r="T24" s="68"/>
    </row>
    <row r="25" spans="1:20" hidden="1">
      <c r="A25" s="68"/>
    </row>
    <row r="26" spans="1:20" hidden="1">
      <c r="A26" s="68"/>
    </row>
    <row r="27" spans="1:20" hidden="1">
      <c r="A27" s="68"/>
    </row>
    <row r="28" spans="1:20" hidden="1">
      <c r="A28" s="68"/>
    </row>
    <row r="29" spans="1:20" hidden="1">
      <c r="A29" s="68"/>
    </row>
    <row r="30" spans="1:20" hidden="1">
      <c r="A30" s="68"/>
    </row>
    <row r="31" spans="1:20" hidden="1">
      <c r="A31" s="68"/>
    </row>
    <row r="32" spans="1:20" hidden="1">
      <c r="A32" s="68"/>
    </row>
    <row r="33" spans="1:1" hidden="1">
      <c r="A33" s="68"/>
    </row>
    <row r="34" spans="1:1" hidden="1">
      <c r="A34" s="68"/>
    </row>
    <row r="35" spans="1:1" hidden="1">
      <c r="A35" s="68"/>
    </row>
    <row r="36" spans="1:1" hidden="1">
      <c r="A36" s="68"/>
    </row>
    <row r="37" spans="1:1" hidden="1">
      <c r="A37" s="68"/>
    </row>
    <row r="38" spans="1:1" hidden="1">
      <c r="A38" s="68"/>
    </row>
    <row r="39" spans="1:1" hidden="1">
      <c r="A39" s="68"/>
    </row>
    <row r="40" spans="1:1" hidden="1">
      <c r="A40" s="68"/>
    </row>
    <row r="41" spans="1:1" hidden="1">
      <c r="A41" s="68"/>
    </row>
  </sheetData>
  <sheetProtection algorithmName="SHA-512" hashValue="4dFjW8rJdtgdYFummOPeJpJ1L1dUu+s00XIBCAF/0Qm1k61cI+KOd5dMQqAylM7p+0zk30cb1q/oUJB6lwOiLA==" saltValue="VdlyOfUGFmkejPykjEvONg==" spinCount="100000" sheet="1" selectLockedCells="1" sort="0" autoFilter="0" pivotTables="0"/>
  <mergeCells count="2">
    <mergeCell ref="C4:R4"/>
    <mergeCell ref="C2:S2"/>
  </mergeCells>
  <hyperlinks>
    <hyperlink ref="D7" location="Introduction!A1" display="Go to" xr:uid="{00000000-0004-0000-0000-000000000000}"/>
    <hyperlink ref="D9" location="'Company information'!A1" display="Go to" xr:uid="{00000000-0004-0000-0000-000001000000}"/>
    <hyperlink ref="D11" location="'Scope 1'!A1" display="Go to" xr:uid="{00000000-0004-0000-0000-000002000000}"/>
    <hyperlink ref="D13" location="'Scope 2'!A1" display="Go to" xr:uid="{00000000-0004-0000-0000-000003000000}"/>
    <hyperlink ref="D15" location="'Scope 3'!A1" display="Go to" xr:uid="{00000000-0004-0000-0000-000004000000}"/>
    <hyperlink ref="D17" location="'Emission factors'!A1" display="Go to" xr:uid="{00000000-0004-0000-0000-000005000000}"/>
    <hyperlink ref="D19" location="Dashboard!A1" display="Go to" xr:uid="{00000000-0004-0000-0000-000006000000}"/>
    <hyperlink ref="D21" location="'Next steps'!A1" display="Go to" xr:uid="{00000000-0004-0000-0000-000007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F56"/>
  <sheetViews>
    <sheetView workbookViewId="0">
      <selection activeCell="F40" sqref="F40"/>
    </sheetView>
  </sheetViews>
  <sheetFormatPr defaultRowHeight="15"/>
  <cols>
    <col min="2" max="2" width="13.140625" bestFit="1" customWidth="1"/>
    <col min="3" max="3" width="17.85546875" bestFit="1" customWidth="1"/>
    <col min="4" max="5" width="7.7109375" bestFit="1" customWidth="1"/>
    <col min="6" max="6" width="11.28515625" bestFit="1" customWidth="1"/>
    <col min="7" max="7" width="32" bestFit="1" customWidth="1"/>
    <col min="8" max="8" width="15.140625" bestFit="1" customWidth="1"/>
    <col min="9" max="9" width="18.5703125" bestFit="1" customWidth="1"/>
    <col min="10" max="10" width="12.5703125" bestFit="1" customWidth="1"/>
    <col min="11" max="11" width="6.140625" bestFit="1" customWidth="1"/>
    <col min="12" max="12" width="4.140625" bestFit="1" customWidth="1"/>
    <col min="13" max="13" width="5.140625" bestFit="1" customWidth="1"/>
    <col min="14" max="14" width="5.42578125" bestFit="1" customWidth="1"/>
    <col min="15" max="15" width="15.5703125" bestFit="1" customWidth="1"/>
    <col min="16" max="16" width="10.7109375" bestFit="1" customWidth="1"/>
  </cols>
  <sheetData>
    <row r="2" spans="2:6">
      <c r="B2" t="s">
        <v>349</v>
      </c>
    </row>
    <row r="3" spans="2:6">
      <c r="B3" s="55" t="s">
        <v>350</v>
      </c>
      <c r="C3" t="s">
        <v>351</v>
      </c>
    </row>
    <row r="4" spans="2:6">
      <c r="B4" s="56" t="s">
        <v>7</v>
      </c>
      <c r="C4" s="296">
        <v>0</v>
      </c>
    </row>
    <row r="5" spans="2:6">
      <c r="B5" s="56" t="s">
        <v>8</v>
      </c>
      <c r="C5" s="296">
        <v>0</v>
      </c>
    </row>
    <row r="6" spans="2:6">
      <c r="B6" s="56" t="s">
        <v>9</v>
      </c>
      <c r="C6" s="296">
        <v>0</v>
      </c>
    </row>
    <row r="7" spans="2:6">
      <c r="B7" s="56" t="s">
        <v>352</v>
      </c>
      <c r="C7" s="296">
        <v>0</v>
      </c>
    </row>
    <row r="10" spans="2:6">
      <c r="B10" s="56" t="s">
        <v>353</v>
      </c>
    </row>
    <row r="11" spans="2:6">
      <c r="B11" s="55" t="s">
        <v>351</v>
      </c>
      <c r="C11" s="55" t="s">
        <v>354</v>
      </c>
    </row>
    <row r="12" spans="2:6">
      <c r="B12" s="55" t="s">
        <v>350</v>
      </c>
      <c r="C12" t="s">
        <v>7</v>
      </c>
      <c r="D12" t="s">
        <v>8</v>
      </c>
      <c r="E12" t="s">
        <v>9</v>
      </c>
      <c r="F12" t="s">
        <v>352</v>
      </c>
    </row>
    <row r="13" spans="2:6">
      <c r="B13" s="56">
        <v>2020</v>
      </c>
      <c r="C13" s="296">
        <v>0</v>
      </c>
      <c r="D13" s="296">
        <v>0</v>
      </c>
      <c r="E13" s="296">
        <v>0</v>
      </c>
      <c r="F13" s="296">
        <v>0</v>
      </c>
    </row>
    <row r="14" spans="2:6">
      <c r="B14" s="56">
        <v>2021</v>
      </c>
      <c r="C14" s="296">
        <v>0</v>
      </c>
      <c r="D14" s="296">
        <v>0</v>
      </c>
      <c r="E14" s="296">
        <v>0</v>
      </c>
      <c r="F14" s="296">
        <v>0</v>
      </c>
    </row>
    <row r="15" spans="2:6">
      <c r="B15" s="56">
        <v>2022</v>
      </c>
      <c r="C15" s="296">
        <v>0</v>
      </c>
      <c r="D15" s="296">
        <v>0</v>
      </c>
      <c r="E15" s="296">
        <v>0</v>
      </c>
      <c r="F15" s="296">
        <v>0</v>
      </c>
    </row>
    <row r="16" spans="2:6">
      <c r="B16" s="56">
        <v>2023</v>
      </c>
      <c r="C16" s="296">
        <v>0</v>
      </c>
      <c r="D16" s="296">
        <v>0</v>
      </c>
      <c r="E16" s="296">
        <v>0</v>
      </c>
      <c r="F16" s="296">
        <v>0</v>
      </c>
    </row>
    <row r="17" spans="2:6">
      <c r="B17" s="56">
        <v>2024</v>
      </c>
      <c r="C17" s="296">
        <v>0</v>
      </c>
      <c r="D17" s="296">
        <v>0</v>
      </c>
      <c r="E17" s="296">
        <v>0</v>
      </c>
      <c r="F17" s="296">
        <v>0</v>
      </c>
    </row>
    <row r="18" spans="2:6">
      <c r="B18" s="56">
        <v>2025</v>
      </c>
      <c r="C18" s="296">
        <v>0</v>
      </c>
      <c r="D18" s="296">
        <v>0</v>
      </c>
      <c r="E18" s="296">
        <v>0</v>
      </c>
      <c r="F18" s="296">
        <v>0</v>
      </c>
    </row>
    <row r="19" spans="2:6">
      <c r="B19" s="56" t="s">
        <v>352</v>
      </c>
      <c r="C19" s="296">
        <v>0</v>
      </c>
      <c r="D19" s="296">
        <v>0</v>
      </c>
      <c r="E19" s="296">
        <v>0</v>
      </c>
      <c r="F19" s="296">
        <v>0</v>
      </c>
    </row>
    <row r="23" spans="2:6">
      <c r="B23" t="s">
        <v>355</v>
      </c>
    </row>
    <row r="24" spans="2:6">
      <c r="B24" s="55" t="s">
        <v>118</v>
      </c>
      <c r="C24" t="s">
        <v>356</v>
      </c>
    </row>
    <row r="26" spans="2:6">
      <c r="B26" s="55" t="s">
        <v>350</v>
      </c>
      <c r="C26" t="s">
        <v>351</v>
      </c>
    </row>
    <row r="27" spans="2:6">
      <c r="B27" s="56" t="s">
        <v>352</v>
      </c>
      <c r="C27" s="296"/>
    </row>
    <row r="34" spans="2:3">
      <c r="B34" t="s">
        <v>357</v>
      </c>
    </row>
    <row r="35" spans="2:3">
      <c r="B35" s="55" t="s">
        <v>118</v>
      </c>
      <c r="C35" t="s">
        <v>9</v>
      </c>
    </row>
    <row r="37" spans="2:3">
      <c r="B37" s="55" t="s">
        <v>350</v>
      </c>
      <c r="C37" t="s">
        <v>351</v>
      </c>
    </row>
    <row r="38" spans="2:3">
      <c r="B38" s="56" t="s">
        <v>352</v>
      </c>
      <c r="C38" s="296"/>
    </row>
    <row r="52" spans="2:3">
      <c r="B52" s="55" t="s">
        <v>42</v>
      </c>
      <c r="C52" t="s">
        <v>110</v>
      </c>
    </row>
    <row r="54" spans="2:3">
      <c r="C54" s="55" t="s">
        <v>354</v>
      </c>
    </row>
    <row r="55" spans="2:3">
      <c r="C55" t="s">
        <v>352</v>
      </c>
    </row>
    <row r="56" spans="2:3">
      <c r="B56" t="s">
        <v>351</v>
      </c>
      <c r="C56" s="29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39"/>
  <sheetViews>
    <sheetView zoomScale="70" zoomScaleNormal="70" workbookViewId="0"/>
  </sheetViews>
  <sheetFormatPr defaultColWidth="8.7109375" defaultRowHeight="15"/>
  <cols>
    <col min="1" max="5" width="8.7109375" style="13"/>
    <col min="6" max="6" width="8.7109375" customWidth="1"/>
    <col min="7" max="7" width="8.7109375" style="13"/>
    <col min="8" max="8" width="14" style="20" customWidth="1"/>
    <col min="9" max="9" width="14" style="13" customWidth="1"/>
    <col min="10" max="28" width="8.7109375" style="13"/>
    <col min="29" max="29" width="42.85546875" style="20" customWidth="1"/>
    <col min="30" max="30" width="38.28515625" style="20" customWidth="1"/>
    <col min="31" max="16384" width="8.7109375" style="13"/>
  </cols>
  <sheetData>
    <row r="1" spans="1:60">
      <c r="A1" s="12"/>
      <c r="B1" s="12"/>
      <c r="C1" s="12"/>
    </row>
    <row r="2" spans="1:60" s="12" customFormat="1">
      <c r="A2" s="19" t="s">
        <v>358</v>
      </c>
      <c r="B2" s="19" t="s">
        <v>73</v>
      </c>
      <c r="D2" s="3" t="s">
        <v>359</v>
      </c>
      <c r="E2" s="3" t="s">
        <v>52</v>
      </c>
      <c r="F2" s="3" t="s">
        <v>81</v>
      </c>
      <c r="H2" s="19" t="s">
        <v>161</v>
      </c>
      <c r="J2" s="3" t="s">
        <v>360</v>
      </c>
      <c r="K2" s="3" t="s">
        <v>360</v>
      </c>
      <c r="M2" s="19" t="s">
        <v>361</v>
      </c>
      <c r="O2" s="19" t="s">
        <v>96</v>
      </c>
      <c r="P2" s="19" t="s">
        <v>100</v>
      </c>
      <c r="Q2" s="19" t="s">
        <v>362</v>
      </c>
      <c r="R2" s="19" t="s">
        <v>103</v>
      </c>
      <c r="S2" s="19"/>
      <c r="T2" s="19" t="s">
        <v>90</v>
      </c>
      <c r="U2" s="19"/>
      <c r="V2" s="19" t="s">
        <v>95</v>
      </c>
      <c r="W2" s="19" t="s">
        <v>96</v>
      </c>
      <c r="X2" s="19" t="s">
        <v>97</v>
      </c>
      <c r="Y2" s="19" t="s">
        <v>98</v>
      </c>
      <c r="Z2" s="19" t="s">
        <v>99</v>
      </c>
      <c r="AA2" s="19" t="s">
        <v>100</v>
      </c>
      <c r="AC2" s="19" t="s">
        <v>108</v>
      </c>
      <c r="AD2" s="19" t="s">
        <v>363</v>
      </c>
      <c r="AF2" s="19" t="s">
        <v>364</v>
      </c>
      <c r="AH2" s="19" t="s">
        <v>365</v>
      </c>
      <c r="AI2" s="19"/>
      <c r="AJ2" s="19"/>
      <c r="AK2" s="19"/>
      <c r="AL2" s="19"/>
      <c r="AM2" s="19"/>
      <c r="AN2" s="19"/>
      <c r="AO2" s="19"/>
      <c r="AP2" s="19"/>
      <c r="AQ2" s="19"/>
      <c r="AR2" s="19"/>
      <c r="AS2" s="19"/>
      <c r="AT2" s="19"/>
      <c r="AU2" s="19"/>
      <c r="AV2" s="19"/>
      <c r="AW2" s="19"/>
      <c r="AX2" s="19"/>
      <c r="AY2" s="19"/>
      <c r="AZ2" s="19"/>
      <c r="BA2" s="19"/>
      <c r="BC2" s="19"/>
      <c r="BD2" s="19"/>
    </row>
    <row r="3" spans="1:60">
      <c r="A3" s="279">
        <v>0</v>
      </c>
      <c r="B3" s="20" t="s">
        <v>366</v>
      </c>
      <c r="D3" s="20" t="s">
        <v>54</v>
      </c>
      <c r="E3" s="20" t="s">
        <v>54</v>
      </c>
      <c r="F3" s="20" t="s">
        <v>54</v>
      </c>
      <c r="H3" s="20" t="s">
        <v>62</v>
      </c>
      <c r="J3" s="20" t="s">
        <v>54</v>
      </c>
      <c r="K3" s="20" t="s">
        <v>54</v>
      </c>
      <c r="M3" s="20" t="s">
        <v>367</v>
      </c>
      <c r="O3" s="20" t="s">
        <v>54</v>
      </c>
      <c r="P3" s="20" t="s">
        <v>54</v>
      </c>
      <c r="Q3" s="20" t="s">
        <v>54</v>
      </c>
      <c r="R3" s="20" t="s">
        <v>54</v>
      </c>
      <c r="S3" s="20"/>
      <c r="T3" s="20" t="s">
        <v>54</v>
      </c>
      <c r="U3" s="20"/>
      <c r="V3" s="20" t="s">
        <v>54</v>
      </c>
      <c r="W3" s="20" t="s">
        <v>54</v>
      </c>
      <c r="X3" s="20" t="s">
        <v>54</v>
      </c>
      <c r="Y3" s="20" t="s">
        <v>54</v>
      </c>
      <c r="Z3" s="20" t="s">
        <v>54</v>
      </c>
      <c r="AA3" s="20" t="s">
        <v>54</v>
      </c>
      <c r="AC3" s="20" t="s">
        <v>368</v>
      </c>
      <c r="AD3" s="20" t="s">
        <v>364</v>
      </c>
      <c r="AF3" s="20" t="s">
        <v>369</v>
      </c>
      <c r="AH3" s="20" t="s">
        <v>370</v>
      </c>
      <c r="AI3" s="20" t="s">
        <v>371</v>
      </c>
      <c r="AJ3" s="20" t="s">
        <v>372</v>
      </c>
      <c r="AK3" s="20" t="s">
        <v>373</v>
      </c>
      <c r="AL3" s="20" t="s">
        <v>239</v>
      </c>
      <c r="AM3" s="20" t="s">
        <v>374</v>
      </c>
      <c r="AN3" s="20" t="s">
        <v>375</v>
      </c>
      <c r="AO3" s="20" t="s">
        <v>376</v>
      </c>
      <c r="AP3" s="20" t="s">
        <v>377</v>
      </c>
      <c r="AQ3" s="20" t="s">
        <v>378</v>
      </c>
      <c r="AR3" s="20" t="s">
        <v>379</v>
      </c>
      <c r="AS3" s="20" t="s">
        <v>380</v>
      </c>
      <c r="AT3" s="20" t="s">
        <v>381</v>
      </c>
      <c r="AU3" s="20" t="s">
        <v>382</v>
      </c>
      <c r="AV3" s="20" t="s">
        <v>383</v>
      </c>
      <c r="AW3" s="20" t="s">
        <v>384</v>
      </c>
      <c r="AX3" s="20" t="s">
        <v>385</v>
      </c>
      <c r="AY3" s="20" t="s">
        <v>238</v>
      </c>
      <c r="AZ3" s="20" t="s">
        <v>386</v>
      </c>
      <c r="BA3" s="20"/>
      <c r="BC3" s="20" t="s">
        <v>387</v>
      </c>
      <c r="BD3" s="20" t="s">
        <v>387</v>
      </c>
      <c r="BH3" s="13" t="s">
        <v>388</v>
      </c>
    </row>
    <row r="4" spans="1:60">
      <c r="A4" s="279">
        <v>1</v>
      </c>
      <c r="D4" t="s">
        <v>133</v>
      </c>
      <c r="E4" t="s">
        <v>126</v>
      </c>
      <c r="F4" t="s">
        <v>133</v>
      </c>
      <c r="H4" s="20" t="s">
        <v>162</v>
      </c>
      <c r="J4" t="s">
        <v>49</v>
      </c>
      <c r="K4" t="s">
        <v>76</v>
      </c>
      <c r="M4" s="20" t="s">
        <v>190</v>
      </c>
      <c r="O4" s="20" t="s">
        <v>156</v>
      </c>
      <c r="P4" s="20" t="s">
        <v>156</v>
      </c>
      <c r="Q4" s="20" t="s">
        <v>156</v>
      </c>
      <c r="R4" s="20" t="s">
        <v>156</v>
      </c>
      <c r="S4" s="20"/>
      <c r="T4" s="20" t="s">
        <v>71</v>
      </c>
      <c r="U4" s="20"/>
      <c r="V4" s="20" t="s">
        <v>71</v>
      </c>
      <c r="W4" s="20" t="s">
        <v>71</v>
      </c>
      <c r="X4" s="20" t="s">
        <v>71</v>
      </c>
      <c r="Y4" s="20" t="s">
        <v>71</v>
      </c>
      <c r="Z4" s="20" t="s">
        <v>71</v>
      </c>
      <c r="AA4" s="20" t="s">
        <v>71</v>
      </c>
      <c r="AC4" s="20" t="s">
        <v>370</v>
      </c>
      <c r="AD4" s="20" t="s">
        <v>389</v>
      </c>
      <c r="AH4" s="20" t="s">
        <v>390</v>
      </c>
      <c r="AI4" s="20" t="s">
        <v>390</v>
      </c>
      <c r="AJ4" s="20" t="s">
        <v>390</v>
      </c>
      <c r="AK4" s="20" t="s">
        <v>390</v>
      </c>
      <c r="AL4" s="20" t="s">
        <v>390</v>
      </c>
      <c r="AM4" s="20" t="s">
        <v>390</v>
      </c>
      <c r="AN4" s="20" t="s">
        <v>390</v>
      </c>
      <c r="AO4" s="20" t="s">
        <v>390</v>
      </c>
      <c r="AP4" s="20" t="s">
        <v>390</v>
      </c>
      <c r="AQ4" s="20" t="s">
        <v>390</v>
      </c>
      <c r="AR4" s="20" t="s">
        <v>390</v>
      </c>
      <c r="AS4" s="20" t="s">
        <v>390</v>
      </c>
      <c r="AT4" s="20" t="s">
        <v>390</v>
      </c>
      <c r="AU4" s="20" t="s">
        <v>390</v>
      </c>
      <c r="AV4" s="20" t="s">
        <v>390</v>
      </c>
      <c r="AW4" s="20" t="s">
        <v>390</v>
      </c>
      <c r="AX4" s="20" t="s">
        <v>390</v>
      </c>
      <c r="AY4" s="20" t="s">
        <v>390</v>
      </c>
      <c r="AZ4" s="20" t="s">
        <v>390</v>
      </c>
      <c r="BC4" s="20" t="s">
        <v>371</v>
      </c>
      <c r="BD4" s="20" t="s">
        <v>385</v>
      </c>
      <c r="BH4" s="13">
        <v>1</v>
      </c>
    </row>
    <row r="5" spans="1:60">
      <c r="A5" s="279">
        <v>2</v>
      </c>
      <c r="D5" t="s">
        <v>76</v>
      </c>
      <c r="E5" t="s">
        <v>133</v>
      </c>
      <c r="F5" t="s">
        <v>76</v>
      </c>
      <c r="H5" s="20" t="s">
        <v>164</v>
      </c>
      <c r="J5" t="s">
        <v>71</v>
      </c>
      <c r="K5" t="s">
        <v>71</v>
      </c>
      <c r="M5" s="20" t="s">
        <v>194</v>
      </c>
      <c r="O5" s="20" t="s">
        <v>107</v>
      </c>
      <c r="P5" s="20" t="s">
        <v>107</v>
      </c>
      <c r="Q5" s="20" t="s">
        <v>107</v>
      </c>
      <c r="R5" s="20" t="s">
        <v>107</v>
      </c>
      <c r="T5" s="20" t="s">
        <v>107</v>
      </c>
      <c r="V5" s="20" t="s">
        <v>107</v>
      </c>
      <c r="W5" s="20" t="s">
        <v>107</v>
      </c>
      <c r="X5" s="20" t="s">
        <v>107</v>
      </c>
      <c r="Y5" s="20" t="s">
        <v>107</v>
      </c>
      <c r="Z5" s="20" t="s">
        <v>107</v>
      </c>
      <c r="AA5" s="20" t="s">
        <v>107</v>
      </c>
      <c r="AC5" s="20" t="s">
        <v>371</v>
      </c>
      <c r="AD5" s="20" t="s">
        <v>391</v>
      </c>
      <c r="AH5" s="20" t="s">
        <v>294</v>
      </c>
      <c r="AI5" s="20" t="s">
        <v>285</v>
      </c>
      <c r="AJ5" s="20" t="s">
        <v>233</v>
      </c>
      <c r="AK5" s="20" t="s">
        <v>293</v>
      </c>
      <c r="AL5" s="20" t="s">
        <v>239</v>
      </c>
      <c r="AM5" s="20" t="s">
        <v>374</v>
      </c>
      <c r="AN5" s="20" t="s">
        <v>276</v>
      </c>
      <c r="AO5" s="20" t="s">
        <v>288</v>
      </c>
      <c r="AP5" s="20" t="s">
        <v>274</v>
      </c>
      <c r="AQ5" s="20" t="s">
        <v>284</v>
      </c>
      <c r="AR5" s="20" t="s">
        <v>242</v>
      </c>
      <c r="AS5" s="20" t="s">
        <v>236</v>
      </c>
      <c r="AT5" s="20" t="s">
        <v>296</v>
      </c>
      <c r="AU5" s="20" t="s">
        <v>283</v>
      </c>
      <c r="AV5" s="20" t="s">
        <v>297</v>
      </c>
      <c r="AW5" s="20" t="s">
        <v>261</v>
      </c>
      <c r="AX5" s="20" t="s">
        <v>269</v>
      </c>
      <c r="AY5" s="20" t="s">
        <v>238</v>
      </c>
      <c r="AZ5" s="20" t="s">
        <v>386</v>
      </c>
      <c r="BA5" s="20"/>
      <c r="BC5" s="20" t="s">
        <v>285</v>
      </c>
      <c r="BD5" s="20" t="s">
        <v>263</v>
      </c>
      <c r="BH5" s="13">
        <v>2</v>
      </c>
    </row>
    <row r="6" spans="1:60">
      <c r="A6" s="279">
        <v>3</v>
      </c>
      <c r="D6"/>
      <c r="E6" t="s">
        <v>76</v>
      </c>
      <c r="F6" t="s">
        <v>132</v>
      </c>
      <c r="H6" s="20" t="s">
        <v>165</v>
      </c>
      <c r="M6" s="20" t="s">
        <v>195</v>
      </c>
      <c r="AC6" s="20" t="s">
        <v>372</v>
      </c>
      <c r="AD6" s="20" t="s">
        <v>392</v>
      </c>
      <c r="AH6" s="20" t="s">
        <v>295</v>
      </c>
      <c r="AI6" s="20"/>
      <c r="AJ6" s="20" t="s">
        <v>234</v>
      </c>
      <c r="AK6" s="20" t="s">
        <v>292</v>
      </c>
      <c r="AL6" s="20"/>
      <c r="AM6" s="20"/>
      <c r="AN6" s="20" t="s">
        <v>279</v>
      </c>
      <c r="AO6" s="20" t="s">
        <v>289</v>
      </c>
      <c r="AP6" s="20" t="s">
        <v>275</v>
      </c>
      <c r="AQ6" s="20"/>
      <c r="AR6" s="20" t="s">
        <v>247</v>
      </c>
      <c r="AS6" s="20" t="s">
        <v>235</v>
      </c>
      <c r="AT6" s="20"/>
      <c r="AU6" s="20" t="s">
        <v>281</v>
      </c>
      <c r="AV6" s="20" t="s">
        <v>298</v>
      </c>
      <c r="AW6" s="20" t="s">
        <v>262</v>
      </c>
      <c r="AX6" s="20" t="s">
        <v>268</v>
      </c>
      <c r="AY6" s="20"/>
      <c r="AZ6" s="20"/>
      <c r="BA6" s="20"/>
      <c r="BC6" s="20" t="s">
        <v>286</v>
      </c>
      <c r="BD6" s="20" t="s">
        <v>269</v>
      </c>
      <c r="BH6" s="13">
        <v>3</v>
      </c>
    </row>
    <row r="7" spans="1:60">
      <c r="A7" s="279">
        <v>4</v>
      </c>
      <c r="D7"/>
      <c r="E7" t="s">
        <v>132</v>
      </c>
      <c r="H7" s="20" t="s">
        <v>166</v>
      </c>
      <c r="M7" s="20" t="s">
        <v>207</v>
      </c>
      <c r="AC7" s="20" t="s">
        <v>373</v>
      </c>
      <c r="AD7" s="20" t="s">
        <v>393</v>
      </c>
      <c r="AH7" s="20"/>
      <c r="AI7" s="20"/>
      <c r="AJ7" s="20"/>
      <c r="AK7" s="20"/>
      <c r="AL7" s="20"/>
      <c r="AM7" s="20"/>
      <c r="AN7" s="20" t="s">
        <v>278</v>
      </c>
      <c r="AO7" s="20" t="s">
        <v>290</v>
      </c>
      <c r="AP7" s="20" t="s">
        <v>273</v>
      </c>
      <c r="AQ7" s="20"/>
      <c r="AR7" s="20" t="s">
        <v>253</v>
      </c>
      <c r="AS7" s="20" t="s">
        <v>237</v>
      </c>
      <c r="AT7" s="20"/>
      <c r="AU7" s="20" t="s">
        <v>282</v>
      </c>
      <c r="AV7" s="20" t="s">
        <v>280</v>
      </c>
      <c r="AW7" s="20" t="s">
        <v>260</v>
      </c>
      <c r="AX7" s="20" t="s">
        <v>267</v>
      </c>
      <c r="AY7" s="20"/>
      <c r="AZ7" s="20"/>
      <c r="BA7" s="20"/>
      <c r="BC7" s="20"/>
      <c r="BD7" s="20" t="s">
        <v>268</v>
      </c>
      <c r="BH7" s="13">
        <v>4</v>
      </c>
    </row>
    <row r="8" spans="1:60">
      <c r="A8" s="279">
        <v>5</v>
      </c>
      <c r="H8" s="20" t="s">
        <v>167</v>
      </c>
      <c r="M8" s="20" t="s">
        <v>197</v>
      </c>
      <c r="AC8" s="20" t="s">
        <v>239</v>
      </c>
      <c r="AD8" s="20" t="s">
        <v>239</v>
      </c>
      <c r="AH8" s="20"/>
      <c r="AI8" s="20"/>
      <c r="AJ8" s="20"/>
      <c r="AK8" s="20"/>
      <c r="AL8" s="20"/>
      <c r="AM8" s="20"/>
      <c r="AN8" s="20" t="s">
        <v>277</v>
      </c>
      <c r="AO8" s="20" t="s">
        <v>291</v>
      </c>
      <c r="AP8" s="20" t="s">
        <v>272</v>
      </c>
      <c r="AQ8" s="20"/>
      <c r="AR8" s="20" t="s">
        <v>254</v>
      </c>
      <c r="AS8" s="20"/>
      <c r="AT8" s="20"/>
      <c r="AU8" s="20"/>
      <c r="AV8" s="20"/>
      <c r="AW8" s="20" t="s">
        <v>271</v>
      </c>
      <c r="AX8" s="20" t="s">
        <v>270</v>
      </c>
      <c r="AY8" s="20"/>
      <c r="AZ8" s="20"/>
      <c r="BA8" s="20"/>
      <c r="BC8" s="20"/>
      <c r="BD8" s="20" t="s">
        <v>264</v>
      </c>
    </row>
    <row r="9" spans="1:60">
      <c r="A9" s="279">
        <v>6</v>
      </c>
      <c r="H9" s="20" t="s">
        <v>168</v>
      </c>
      <c r="M9" s="20" t="s">
        <v>198</v>
      </c>
      <c r="AC9" s="20" t="s">
        <v>374</v>
      </c>
      <c r="AD9" s="20" t="s">
        <v>394</v>
      </c>
      <c r="AH9" s="20"/>
      <c r="AI9" s="20"/>
      <c r="AJ9" s="20"/>
      <c r="AK9" s="20"/>
      <c r="AL9" s="20"/>
      <c r="AM9" s="20"/>
      <c r="AN9" s="20"/>
      <c r="AO9" s="20"/>
      <c r="AP9" s="20"/>
      <c r="AQ9" s="20"/>
      <c r="AR9" s="20" t="s">
        <v>251</v>
      </c>
      <c r="AS9" s="20"/>
      <c r="AT9" s="20"/>
      <c r="AU9" s="20"/>
      <c r="AV9" s="20"/>
      <c r="AW9" s="20"/>
      <c r="AX9" s="20"/>
      <c r="AY9" s="20"/>
      <c r="AZ9" s="20"/>
      <c r="BA9" s="20"/>
      <c r="BC9" s="20"/>
      <c r="BD9" s="20" t="s">
        <v>267</v>
      </c>
    </row>
    <row r="10" spans="1:60">
      <c r="A10" s="279">
        <v>7</v>
      </c>
      <c r="H10" s="20" t="s">
        <v>169</v>
      </c>
      <c r="M10" s="20" t="s">
        <v>200</v>
      </c>
      <c r="AC10" s="20" t="s">
        <v>375</v>
      </c>
      <c r="AD10" s="20" t="s">
        <v>395</v>
      </c>
      <c r="AH10" s="20"/>
      <c r="AI10" s="20"/>
      <c r="AJ10" s="20"/>
      <c r="AK10" s="20"/>
      <c r="AL10" s="20"/>
      <c r="AM10" s="20"/>
      <c r="AN10" s="20"/>
      <c r="AO10" s="20"/>
      <c r="AP10" s="20"/>
      <c r="AQ10" s="20"/>
      <c r="AR10" s="20" t="s">
        <v>240</v>
      </c>
      <c r="AS10" s="20"/>
      <c r="AT10" s="20"/>
      <c r="AU10" s="20"/>
      <c r="AV10" s="20"/>
      <c r="AW10" s="20"/>
      <c r="AX10" s="20"/>
      <c r="AY10" s="20"/>
      <c r="AZ10" s="20"/>
      <c r="BA10" s="20"/>
      <c r="BC10" s="20"/>
      <c r="BD10" s="20" t="s">
        <v>266</v>
      </c>
    </row>
    <row r="11" spans="1:60">
      <c r="A11" s="279">
        <v>8</v>
      </c>
      <c r="H11" s="20" t="s">
        <v>170</v>
      </c>
      <c r="M11" s="20" t="s">
        <v>201</v>
      </c>
      <c r="AC11" s="20" t="s">
        <v>376</v>
      </c>
      <c r="AD11" s="20" t="s">
        <v>396</v>
      </c>
      <c r="AH11" s="20"/>
      <c r="AI11" s="20"/>
      <c r="AJ11" s="20"/>
      <c r="AK11" s="20"/>
      <c r="AL11" s="20"/>
      <c r="AM11" s="20"/>
      <c r="AN11" s="20"/>
      <c r="AO11" s="20"/>
      <c r="AP11" s="20"/>
      <c r="AQ11" s="20"/>
      <c r="AR11" s="20" t="s">
        <v>257</v>
      </c>
      <c r="AS11" s="20"/>
      <c r="AT11" s="20"/>
      <c r="AU11" s="20"/>
      <c r="AV11" s="20"/>
      <c r="AW11" s="20"/>
      <c r="AX11" s="20"/>
      <c r="AY11" s="20"/>
      <c r="AZ11" s="20"/>
      <c r="BA11" s="20"/>
      <c r="BC11" s="20"/>
      <c r="BD11" s="20" t="s">
        <v>270</v>
      </c>
    </row>
    <row r="12" spans="1:60">
      <c r="A12" s="279">
        <v>9</v>
      </c>
      <c r="H12" s="20" t="s">
        <v>171</v>
      </c>
      <c r="M12" s="20" t="s">
        <v>203</v>
      </c>
      <c r="AC12" s="20" t="s">
        <v>377</v>
      </c>
      <c r="AD12" s="20" t="s">
        <v>377</v>
      </c>
      <c r="AH12" s="20"/>
      <c r="AI12" s="20"/>
      <c r="AJ12" s="20"/>
      <c r="AK12" s="20"/>
      <c r="AL12" s="20"/>
      <c r="AM12" s="20"/>
      <c r="AN12" s="20"/>
      <c r="AO12" s="20"/>
      <c r="AP12" s="20"/>
      <c r="AQ12" s="20"/>
      <c r="AR12" s="20" t="s">
        <v>252</v>
      </c>
      <c r="AS12" s="20"/>
      <c r="AT12" s="20"/>
      <c r="AU12" s="20"/>
      <c r="AV12" s="20"/>
      <c r="AW12" s="20"/>
      <c r="AX12" s="20"/>
      <c r="AY12" s="20"/>
      <c r="AZ12" s="20"/>
      <c r="BA12" s="20"/>
      <c r="BC12" s="20"/>
      <c r="BD12" s="20" t="s">
        <v>265</v>
      </c>
    </row>
    <row r="13" spans="1:60">
      <c r="A13" s="279">
        <v>10</v>
      </c>
      <c r="H13" s="20" t="s">
        <v>172</v>
      </c>
      <c r="M13" s="20" t="s">
        <v>204</v>
      </c>
      <c r="AC13" s="20" t="s">
        <v>378</v>
      </c>
      <c r="AD13" s="20" t="s">
        <v>397</v>
      </c>
      <c r="AH13" s="20"/>
      <c r="AI13" s="20"/>
      <c r="AJ13" s="20"/>
      <c r="AK13" s="20"/>
      <c r="AL13" s="20"/>
      <c r="AM13" s="20"/>
      <c r="AN13" s="20"/>
      <c r="AO13" s="20"/>
      <c r="AP13" s="20"/>
      <c r="AQ13" s="20"/>
      <c r="AR13" s="20" t="s">
        <v>258</v>
      </c>
      <c r="AS13" s="20"/>
      <c r="AT13" s="20"/>
      <c r="AU13" s="20"/>
      <c r="AV13" s="20"/>
      <c r="AW13" s="20"/>
      <c r="AX13" s="20"/>
      <c r="AY13" s="20"/>
      <c r="AZ13" s="20"/>
      <c r="BA13" s="20"/>
      <c r="BC13" s="20"/>
      <c r="BD13" s="20"/>
    </row>
    <row r="14" spans="1:60">
      <c r="H14" s="20" t="s">
        <v>173</v>
      </c>
      <c r="M14" s="20" t="s">
        <v>199</v>
      </c>
      <c r="AC14" s="20" t="s">
        <v>379</v>
      </c>
      <c r="AD14" s="20" t="s">
        <v>379</v>
      </c>
      <c r="AH14" s="20"/>
      <c r="AI14" s="20"/>
      <c r="AJ14" s="20"/>
      <c r="AK14" s="20"/>
      <c r="AL14" s="20"/>
      <c r="AM14" s="20"/>
      <c r="AN14" s="20"/>
      <c r="AO14" s="20"/>
      <c r="AP14" s="20"/>
      <c r="AQ14" s="20"/>
      <c r="AR14" s="20" t="s">
        <v>255</v>
      </c>
      <c r="AS14" s="20"/>
      <c r="AT14" s="20"/>
      <c r="AU14" s="20"/>
      <c r="AV14" s="20"/>
      <c r="AW14" s="20"/>
      <c r="AX14" s="20"/>
      <c r="AY14" s="20"/>
      <c r="AZ14" s="20"/>
      <c r="BA14" s="20"/>
      <c r="BC14" s="20"/>
      <c r="BD14" s="20"/>
    </row>
    <row r="15" spans="1:60">
      <c r="H15" s="20" t="s">
        <v>174</v>
      </c>
      <c r="M15" s="20" t="s">
        <v>206</v>
      </c>
      <c r="AC15" s="20" t="s">
        <v>380</v>
      </c>
      <c r="AD15" s="20" t="s">
        <v>380</v>
      </c>
      <c r="AH15" s="20"/>
      <c r="AI15" s="20"/>
      <c r="AJ15" s="20"/>
      <c r="AK15" s="20"/>
      <c r="AL15" s="20"/>
      <c r="AM15" s="20"/>
      <c r="AN15" s="20"/>
      <c r="AO15" s="20"/>
      <c r="AP15" s="20"/>
      <c r="AQ15" s="20"/>
      <c r="AR15" s="20" t="s">
        <v>249</v>
      </c>
      <c r="AS15" s="20"/>
      <c r="AT15" s="20"/>
      <c r="AU15" s="20"/>
      <c r="AV15" s="20"/>
      <c r="AW15" s="20"/>
      <c r="AX15" s="20"/>
      <c r="AY15" s="20"/>
      <c r="AZ15" s="20"/>
      <c r="BA15" s="20"/>
      <c r="BC15" s="20"/>
      <c r="BD15" s="20"/>
    </row>
    <row r="16" spans="1:60">
      <c r="H16" s="20" t="s">
        <v>175</v>
      </c>
      <c r="M16" s="20" t="s">
        <v>208</v>
      </c>
      <c r="AC16" s="20" t="s">
        <v>381</v>
      </c>
      <c r="AD16" s="20" t="s">
        <v>398</v>
      </c>
      <c r="AH16" s="20"/>
      <c r="AI16" s="20"/>
      <c r="AJ16" s="20"/>
      <c r="AK16" s="20"/>
      <c r="AL16" s="20"/>
      <c r="AM16" s="20"/>
      <c r="AN16" s="20"/>
      <c r="AO16" s="20"/>
      <c r="AP16" s="20"/>
      <c r="AQ16" s="20"/>
      <c r="AR16" s="20" t="s">
        <v>256</v>
      </c>
      <c r="AS16" s="20"/>
      <c r="AT16" s="20"/>
      <c r="AU16" s="20"/>
      <c r="AV16" s="20"/>
      <c r="AW16" s="20"/>
      <c r="AX16" s="20"/>
      <c r="AY16" s="20"/>
      <c r="AZ16" s="20"/>
      <c r="BA16" s="20"/>
    </row>
    <row r="17" spans="8:53" ht="18">
      <c r="H17" s="20" t="s">
        <v>399</v>
      </c>
      <c r="M17" s="20" t="s">
        <v>210</v>
      </c>
      <c r="AC17" s="20" t="s">
        <v>382</v>
      </c>
      <c r="AD17" s="20" t="s">
        <v>400</v>
      </c>
      <c r="AH17" s="20"/>
      <c r="AI17" s="20"/>
      <c r="AJ17" s="20"/>
      <c r="AK17" s="20"/>
      <c r="AL17" s="20"/>
      <c r="AM17" s="20"/>
      <c r="AN17" s="20"/>
      <c r="AO17" s="20"/>
      <c r="AP17" s="20"/>
      <c r="AQ17" s="20"/>
      <c r="AR17" s="20" t="s">
        <v>244</v>
      </c>
      <c r="AS17" s="20"/>
      <c r="AT17" s="20"/>
      <c r="AU17" s="20"/>
      <c r="AV17" s="20"/>
      <c r="AW17" s="20"/>
      <c r="AX17" s="20"/>
      <c r="AY17" s="20"/>
      <c r="AZ17" s="20"/>
      <c r="BA17" s="20"/>
    </row>
    <row r="18" spans="8:53">
      <c r="H18" s="20" t="s">
        <v>177</v>
      </c>
      <c r="M18" s="20" t="s">
        <v>209</v>
      </c>
      <c r="AC18" s="20" t="s">
        <v>383</v>
      </c>
      <c r="AD18" s="20" t="s">
        <v>401</v>
      </c>
      <c r="AH18" s="20"/>
      <c r="AI18" s="20"/>
      <c r="AJ18" s="20"/>
      <c r="AK18" s="20"/>
      <c r="AL18" s="20"/>
      <c r="AM18" s="20"/>
      <c r="AN18" s="20"/>
      <c r="AO18" s="20"/>
      <c r="AP18" s="20"/>
      <c r="AQ18" s="20"/>
      <c r="AR18" s="20" t="s">
        <v>246</v>
      </c>
      <c r="AS18" s="20"/>
      <c r="AT18" s="20"/>
      <c r="AU18" s="20"/>
      <c r="AV18" s="20"/>
      <c r="AW18" s="20"/>
      <c r="AX18" s="20"/>
      <c r="AY18" s="20"/>
      <c r="AZ18" s="20"/>
      <c r="BA18" s="20"/>
    </row>
    <row r="19" spans="8:53">
      <c r="H19" s="20" t="s">
        <v>178</v>
      </c>
      <c r="M19" s="20" t="s">
        <v>402</v>
      </c>
      <c r="AC19" s="20" t="s">
        <v>384</v>
      </c>
      <c r="AD19" s="20" t="s">
        <v>403</v>
      </c>
      <c r="AH19" s="20"/>
      <c r="AI19" s="20"/>
      <c r="AJ19" s="20"/>
      <c r="AK19" s="20"/>
      <c r="AL19" s="20"/>
      <c r="AM19" s="20"/>
      <c r="AN19" s="20"/>
      <c r="AO19" s="20"/>
      <c r="AP19" s="20"/>
      <c r="AQ19" s="20"/>
      <c r="AR19" s="20" t="s">
        <v>248</v>
      </c>
      <c r="AS19" s="20"/>
      <c r="AT19" s="20"/>
      <c r="AU19" s="20"/>
      <c r="AV19" s="20"/>
      <c r="AW19" s="20"/>
      <c r="AX19" s="20"/>
      <c r="AY19" s="20"/>
      <c r="AZ19" s="20"/>
      <c r="BA19" s="20"/>
    </row>
    <row r="20" spans="8:53">
      <c r="H20" s="20" t="s">
        <v>179</v>
      </c>
      <c r="M20" s="20" t="s">
        <v>215</v>
      </c>
      <c r="AC20" s="20" t="s">
        <v>385</v>
      </c>
      <c r="AD20" s="20" t="s">
        <v>404</v>
      </c>
      <c r="AH20" s="20"/>
      <c r="AI20" s="20"/>
      <c r="AJ20" s="20"/>
      <c r="AK20" s="20"/>
      <c r="AL20" s="20"/>
      <c r="AM20" s="20"/>
      <c r="AN20" s="20"/>
      <c r="AO20" s="20"/>
      <c r="AP20" s="20"/>
      <c r="AQ20" s="20"/>
      <c r="AR20" s="20" t="s">
        <v>250</v>
      </c>
      <c r="AS20" s="20"/>
      <c r="AT20" s="20"/>
      <c r="AU20" s="20"/>
      <c r="AV20" s="20"/>
      <c r="AW20" s="20"/>
      <c r="AX20" s="20"/>
      <c r="AY20" s="20"/>
      <c r="AZ20" s="20"/>
      <c r="BA20" s="20"/>
    </row>
    <row r="21" spans="8:53">
      <c r="H21" s="20" t="s">
        <v>180</v>
      </c>
      <c r="M21" s="20" t="s">
        <v>212</v>
      </c>
      <c r="AC21" s="20" t="s">
        <v>238</v>
      </c>
      <c r="AD21" s="20" t="s">
        <v>238</v>
      </c>
      <c r="AH21" s="20"/>
      <c r="AI21" s="20"/>
      <c r="AJ21" s="20"/>
      <c r="AK21" s="20"/>
      <c r="AL21" s="20"/>
      <c r="AM21" s="20"/>
      <c r="AN21" s="20"/>
      <c r="AO21" s="20"/>
      <c r="AP21" s="20"/>
      <c r="AQ21" s="20"/>
      <c r="AR21" s="20" t="s">
        <v>245</v>
      </c>
      <c r="AS21" s="20"/>
      <c r="AT21" s="20"/>
      <c r="AU21" s="20"/>
      <c r="AV21" s="20"/>
      <c r="AW21" s="20"/>
      <c r="AX21" s="20"/>
      <c r="AY21" s="20"/>
      <c r="AZ21" s="20"/>
      <c r="BA21" s="20"/>
    </row>
    <row r="22" spans="8:53">
      <c r="H22" s="20" t="s">
        <v>181</v>
      </c>
      <c r="M22" s="20" t="s">
        <v>405</v>
      </c>
      <c r="AC22" s="20" t="s">
        <v>386</v>
      </c>
      <c r="AD22" s="20" t="s">
        <v>406</v>
      </c>
      <c r="AH22" s="20"/>
      <c r="AI22" s="20"/>
      <c r="AJ22" s="20"/>
      <c r="AK22" s="20"/>
      <c r="AL22" s="20"/>
      <c r="AM22" s="20"/>
      <c r="AN22" s="20"/>
      <c r="AO22" s="20"/>
      <c r="AP22" s="20"/>
      <c r="AQ22" s="20"/>
      <c r="AR22" s="20" t="s">
        <v>241</v>
      </c>
      <c r="AS22" s="20"/>
      <c r="AT22" s="20"/>
      <c r="AU22" s="20"/>
      <c r="AV22" s="20"/>
      <c r="AW22" s="20"/>
      <c r="AX22" s="20"/>
      <c r="AY22" s="20"/>
      <c r="AZ22" s="20"/>
      <c r="BA22" s="20"/>
    </row>
    <row r="23" spans="8:53">
      <c r="H23" s="20" t="s">
        <v>182</v>
      </c>
      <c r="M23" s="20" t="s">
        <v>216</v>
      </c>
      <c r="AH23" s="20"/>
      <c r="AI23" s="20"/>
      <c r="AJ23" s="20"/>
      <c r="AK23" s="20"/>
      <c r="AL23" s="20"/>
      <c r="AM23" s="20"/>
      <c r="AN23" s="20"/>
      <c r="AO23" s="20"/>
      <c r="AP23" s="20"/>
      <c r="AQ23" s="20"/>
      <c r="AR23" s="20" t="s">
        <v>243</v>
      </c>
      <c r="AS23" s="20"/>
      <c r="AT23" s="20"/>
      <c r="AU23" s="20"/>
      <c r="AV23" s="20"/>
      <c r="AW23" s="20"/>
      <c r="AX23" s="20"/>
      <c r="AY23" s="20"/>
      <c r="AZ23" s="20"/>
      <c r="BA23" s="20"/>
    </row>
    <row r="24" spans="8:53">
      <c r="H24" s="20" t="s">
        <v>184</v>
      </c>
      <c r="M24" s="20" t="s">
        <v>217</v>
      </c>
    </row>
    <row r="25" spans="8:53" ht="18">
      <c r="H25" s="20" t="s">
        <v>407</v>
      </c>
      <c r="M25" s="20" t="s">
        <v>218</v>
      </c>
    </row>
    <row r="26" spans="8:53">
      <c r="H26" s="20" t="s">
        <v>408</v>
      </c>
      <c r="M26" s="20" t="s">
        <v>219</v>
      </c>
    </row>
    <row r="27" spans="8:53">
      <c r="H27" s="20" t="s">
        <v>187</v>
      </c>
      <c r="M27" s="20" t="s">
        <v>220</v>
      </c>
    </row>
    <row r="28" spans="8:53">
      <c r="M28" s="20" t="s">
        <v>221</v>
      </c>
      <c r="O28" s="12"/>
      <c r="P28" s="12"/>
    </row>
    <row r="29" spans="8:53">
      <c r="M29" s="20" t="s">
        <v>409</v>
      </c>
    </row>
    <row r="30" spans="8:53">
      <c r="M30" s="20" t="s">
        <v>226</v>
      </c>
    </row>
    <row r="31" spans="8:53">
      <c r="M31" s="20" t="s">
        <v>224</v>
      </c>
    </row>
    <row r="32" spans="8:53">
      <c r="M32" s="20" t="s">
        <v>202</v>
      </c>
    </row>
    <row r="33" spans="13:28">
      <c r="M33" s="20" t="s">
        <v>223</v>
      </c>
      <c r="AB33" s="20"/>
    </row>
    <row r="34" spans="13:28">
      <c r="M34" s="20" t="s">
        <v>410</v>
      </c>
    </row>
    <row r="35" spans="13:28">
      <c r="M35" s="20" t="s">
        <v>411</v>
      </c>
    </row>
    <row r="36" spans="13:28">
      <c r="M36" s="20" t="s">
        <v>130</v>
      </c>
    </row>
    <row r="37" spans="13:28">
      <c r="M37" s="20" t="s">
        <v>412</v>
      </c>
    </row>
    <row r="38" spans="13:28">
      <c r="M38" s="20"/>
    </row>
    <row r="39" spans="13:28">
      <c r="M39" s="20"/>
    </row>
  </sheetData>
  <sortState xmlns:xlrd2="http://schemas.microsoft.com/office/spreadsheetml/2017/richdata2" ref="P28:P63">
    <sortCondition ref="P29:P6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300"/>
  <sheetViews>
    <sheetView topLeftCell="A344" zoomScale="70" zoomScaleNormal="70" workbookViewId="0">
      <selection activeCell="N376" sqref="N376"/>
    </sheetView>
  </sheetViews>
  <sheetFormatPr defaultColWidth="0" defaultRowHeight="0" customHeight="1" zeroHeight="1"/>
  <cols>
    <col min="1" max="1" width="2.7109375" style="133" customWidth="1"/>
    <col min="2" max="2" width="8.7109375" style="133" customWidth="1"/>
    <col min="3" max="3" width="2.42578125" style="133" customWidth="1"/>
    <col min="4" max="6" width="18.5703125" style="133" customWidth="1"/>
    <col min="7" max="7" width="33.7109375" style="133" customWidth="1"/>
    <col min="8" max="9" width="13.28515625" style="133" customWidth="1"/>
    <col min="10" max="10" width="55.140625" style="133" customWidth="1"/>
    <col min="11" max="11" width="21.7109375" style="137" customWidth="1"/>
    <col min="12" max="12" width="27" style="133" customWidth="1"/>
    <col min="13" max="13" width="61.85546875" style="133" customWidth="1"/>
    <col min="14" max="14" width="22.28515625" style="133" customWidth="1"/>
    <col min="15" max="15" width="26.7109375" style="133" customWidth="1"/>
    <col min="16" max="20" width="8.7109375" style="133" customWidth="1"/>
    <col min="21" max="21" width="43.42578125" style="133" customWidth="1"/>
    <col min="22" max="22" width="81.42578125" style="133" customWidth="1"/>
    <col min="23" max="27" width="8.7109375" style="133" customWidth="1"/>
    <col min="28" max="28" width="2.7109375" style="133" customWidth="1"/>
    <col min="29" max="34" width="0" style="133" hidden="1" customWidth="1"/>
    <col min="35" max="16384" width="8.7109375" style="133" hidden="1"/>
  </cols>
  <sheetData>
    <row r="1" spans="1:28" ht="12.75">
      <c r="A1" s="122"/>
      <c r="B1" s="122"/>
      <c r="C1" s="122"/>
      <c r="D1" s="122"/>
      <c r="E1" s="122"/>
      <c r="F1" s="122"/>
      <c r="G1" s="122"/>
      <c r="H1" s="122"/>
      <c r="I1" s="122"/>
      <c r="J1" s="122"/>
      <c r="K1" s="132"/>
      <c r="L1" s="122"/>
      <c r="M1" s="122"/>
      <c r="N1" s="122"/>
      <c r="O1" s="122"/>
      <c r="P1" s="122"/>
      <c r="Q1" s="122"/>
      <c r="R1" s="122"/>
      <c r="S1" s="122"/>
      <c r="T1" s="122"/>
      <c r="U1" s="122"/>
      <c r="V1" s="122"/>
      <c r="W1" s="122"/>
      <c r="X1" s="122"/>
      <c r="Y1" s="122"/>
      <c r="Z1" s="122"/>
      <c r="AA1" s="122"/>
      <c r="AB1" s="122"/>
    </row>
    <row r="2" spans="1:28" ht="58.5" customHeight="1">
      <c r="A2" s="122"/>
      <c r="B2" s="71"/>
      <c r="C2" s="71" t="s">
        <v>413</v>
      </c>
      <c r="D2" s="71"/>
      <c r="E2" s="134"/>
      <c r="F2" s="134"/>
      <c r="G2" s="134"/>
      <c r="H2" s="134"/>
      <c r="I2" s="134"/>
      <c r="J2" s="134"/>
      <c r="K2" s="135"/>
      <c r="L2" s="134"/>
      <c r="M2" s="134"/>
      <c r="N2" s="134"/>
      <c r="O2" s="134"/>
      <c r="P2" s="134"/>
      <c r="Q2" s="134"/>
      <c r="R2" s="134"/>
      <c r="S2" s="134"/>
      <c r="T2" s="134"/>
      <c r="U2" s="134"/>
      <c r="V2" s="134"/>
      <c r="W2" s="134"/>
      <c r="X2" s="134"/>
      <c r="Y2" s="134"/>
      <c r="Z2" s="134"/>
      <c r="AA2" s="134"/>
      <c r="AB2" s="122"/>
    </row>
    <row r="3" spans="1:28" ht="30" customHeight="1">
      <c r="A3" s="122"/>
      <c r="B3" s="138"/>
      <c r="C3" s="138"/>
      <c r="D3" s="138" t="s">
        <v>118</v>
      </c>
      <c r="E3" s="138" t="s">
        <v>414</v>
      </c>
      <c r="F3" s="138" t="s">
        <v>22</v>
      </c>
      <c r="G3" s="138" t="s">
        <v>42</v>
      </c>
      <c r="H3" s="138" t="s">
        <v>44</v>
      </c>
      <c r="I3" s="138" t="s">
        <v>89</v>
      </c>
      <c r="J3" s="138" t="s">
        <v>41</v>
      </c>
      <c r="K3" s="139" t="s">
        <v>415</v>
      </c>
      <c r="L3" s="138" t="s">
        <v>45</v>
      </c>
      <c r="M3" s="138" t="s">
        <v>416</v>
      </c>
      <c r="N3" s="138" t="s">
        <v>73</v>
      </c>
      <c r="O3" s="138" t="s">
        <v>417</v>
      </c>
      <c r="P3" s="138"/>
      <c r="Q3" s="138"/>
      <c r="R3" s="138"/>
      <c r="S3" s="138"/>
      <c r="T3" s="138"/>
      <c r="U3" s="138"/>
      <c r="V3" s="138"/>
      <c r="W3" s="140"/>
      <c r="X3" s="140"/>
      <c r="Y3" s="140"/>
      <c r="Z3" s="140"/>
      <c r="AA3" s="140"/>
      <c r="AB3" s="122"/>
    </row>
    <row r="4" spans="1:28" s="122" customFormat="1" ht="15" customHeight="1">
      <c r="C4" s="127"/>
      <c r="D4" s="91" t="s">
        <v>7</v>
      </c>
      <c r="E4" s="91" t="str">
        <f>'Scope 1'!$D$20</f>
        <v>All locations</v>
      </c>
      <c r="F4" s="91"/>
      <c r="G4" s="91" t="str">
        <f>'Scope 1'!$D$22</f>
        <v>Diesel cars</v>
      </c>
      <c r="H4" s="91" t="str">
        <f>'Scope 1'!$F$22</f>
        <v>Liters</v>
      </c>
      <c r="I4" s="91"/>
      <c r="J4" s="91" t="str">
        <f t="shared" ref="J4:J55" si="0">D4&amp;E4&amp;G4&amp;H4&amp;I4</f>
        <v>Scope 1All locationsDiesel carsLiters</v>
      </c>
      <c r="K4" s="123">
        <v>2020</v>
      </c>
      <c r="L4" s="91">
        <f>IFERROR(INDEX('Scope 1'!$AO$21:$AU$113,MATCH(J4,'Scope 1'!$AO$21:$AO$113,0),MATCH(K4,'Scope 1'!$AO$21:$AU$21,0)),0)</f>
        <v>0</v>
      </c>
      <c r="M4" s="91" t="str">
        <f>D4&amp;G4&amp;H4&amp;I4</f>
        <v>Scope 1Diesel carsLiters</v>
      </c>
      <c r="N4" s="91">
        <f>IFERROR(INDEX('Emission factors'!$K$14:$P$305,MATCH(M4,'Emission factors'!$J$14:$J$305,0),MATCH(K4,'Emission factors'!$K$12:$P$12,0)),0)</f>
        <v>2.6059999999999999</v>
      </c>
      <c r="O4" s="91">
        <f>L4*N4</f>
        <v>0</v>
      </c>
      <c r="P4" s="91"/>
      <c r="Q4" s="91"/>
      <c r="R4" s="91"/>
      <c r="S4" s="91"/>
      <c r="T4" s="91"/>
      <c r="U4" s="91"/>
      <c r="V4" s="124"/>
      <c r="W4" s="127"/>
      <c r="X4" s="127"/>
      <c r="Y4" s="127"/>
      <c r="Z4" s="127"/>
    </row>
    <row r="5" spans="1:28" s="122" customFormat="1" ht="15" customHeight="1">
      <c r="C5" s="127"/>
      <c r="D5" s="91" t="s">
        <v>7</v>
      </c>
      <c r="E5" s="91" t="str">
        <f>'Scope 1'!$D$20</f>
        <v>All locations</v>
      </c>
      <c r="F5" s="91"/>
      <c r="G5" s="91" t="str">
        <f>'Scope 1'!$D$22</f>
        <v>Diesel cars</v>
      </c>
      <c r="H5" s="91" t="str">
        <f>'Scope 1'!$F$22</f>
        <v>Liters</v>
      </c>
      <c r="I5" s="91"/>
      <c r="J5" s="91" t="str">
        <f t="shared" si="0"/>
        <v>Scope 1All locationsDiesel carsLiters</v>
      </c>
      <c r="K5" s="123">
        <v>2021</v>
      </c>
      <c r="L5" s="91">
        <f>IFERROR(INDEX('Scope 1'!$AO$21:$AU$113,MATCH(J5,'Scope 1'!$AO$21:$AO$113,0),MATCH(K5,'Scope 1'!$AO$21:$AU$21,0)),0)</f>
        <v>0</v>
      </c>
      <c r="M5" s="91" t="str">
        <f t="shared" ref="M5:M68" si="1">D5&amp;G5&amp;H5&amp;I5</f>
        <v>Scope 1Diesel carsLiters</v>
      </c>
      <c r="N5" s="91">
        <f>IFERROR(INDEX('Emission factors'!$K$14:$P$305,MATCH(M5,'Emission factors'!$J$14:$J$305,0),MATCH(K5,'Emission factors'!$K$12:$P$12,0)),0)</f>
        <v>2.4740000000000002</v>
      </c>
      <c r="O5" s="91">
        <f t="shared" ref="O5:O68" si="2">L5*N5</f>
        <v>0</v>
      </c>
      <c r="P5" s="91"/>
      <c r="Q5" s="91"/>
      <c r="R5" s="91"/>
      <c r="S5" s="91"/>
      <c r="T5" s="91"/>
      <c r="U5" s="91"/>
      <c r="V5" s="124"/>
      <c r="W5" s="127"/>
      <c r="X5" s="127"/>
      <c r="Y5" s="127"/>
      <c r="Z5" s="127"/>
    </row>
    <row r="6" spans="1:28" s="122" customFormat="1" ht="15" customHeight="1">
      <c r="C6" s="127"/>
      <c r="D6" s="91" t="s">
        <v>7</v>
      </c>
      <c r="E6" s="91" t="str">
        <f>'Scope 1'!$D$20</f>
        <v>All locations</v>
      </c>
      <c r="F6" s="91"/>
      <c r="G6" s="91" t="str">
        <f>'Scope 1'!$D$22</f>
        <v>Diesel cars</v>
      </c>
      <c r="H6" s="91" t="str">
        <f>'Scope 1'!$F$22</f>
        <v>Liters</v>
      </c>
      <c r="I6" s="91"/>
      <c r="J6" s="91" t="str">
        <f t="shared" si="0"/>
        <v>Scope 1All locationsDiesel carsLiters</v>
      </c>
      <c r="K6" s="123">
        <v>2022</v>
      </c>
      <c r="L6" s="91">
        <f>IFERROR(INDEX('Scope 1'!$AO$21:$AU$113,MATCH(J6,'Scope 1'!$AO$21:$AO$113,0),MATCH(K6,'Scope 1'!$AO$21:$AU$21,0)),0)</f>
        <v>0</v>
      </c>
      <c r="M6" s="91" t="str">
        <f t="shared" si="1"/>
        <v>Scope 1Diesel carsLiters</v>
      </c>
      <c r="N6" s="91">
        <f>IFERROR(INDEX('Emission factors'!$K$14:$P$305,MATCH(M6,'Emission factors'!$J$14:$J$305,0),MATCH(K6,'Emission factors'!$K$12:$P$12,0)),0)</f>
        <v>2.4740000000000002</v>
      </c>
      <c r="O6" s="91">
        <f t="shared" si="2"/>
        <v>0</v>
      </c>
      <c r="P6" s="91"/>
      <c r="Q6" s="91"/>
      <c r="R6" s="91"/>
      <c r="S6" s="91"/>
      <c r="T6" s="91"/>
      <c r="U6" s="91"/>
      <c r="V6" s="124"/>
      <c r="W6" s="127"/>
      <c r="X6" s="127"/>
      <c r="Y6" s="127"/>
      <c r="Z6" s="127"/>
    </row>
    <row r="7" spans="1:28" s="122" customFormat="1" ht="15" customHeight="1">
      <c r="C7" s="127"/>
      <c r="D7" s="91" t="s">
        <v>7</v>
      </c>
      <c r="E7" s="91" t="str">
        <f>'Scope 1'!$D$20</f>
        <v>All locations</v>
      </c>
      <c r="F7" s="91"/>
      <c r="G7" s="91" t="str">
        <f>'Scope 1'!$D$22</f>
        <v>Diesel cars</v>
      </c>
      <c r="H7" s="91" t="str">
        <f>'Scope 1'!$F$22</f>
        <v>Liters</v>
      </c>
      <c r="I7" s="91"/>
      <c r="J7" s="91" t="str">
        <f t="shared" si="0"/>
        <v>Scope 1All locationsDiesel carsLiters</v>
      </c>
      <c r="K7" s="123">
        <v>2023</v>
      </c>
      <c r="L7" s="91">
        <f>IFERROR(INDEX('Scope 1'!$AO$21:$AU$113,MATCH(J7,'Scope 1'!$AO$21:$AO$113,0),MATCH(K7,'Scope 1'!$AO$21:$AU$21,0)),0)</f>
        <v>0</v>
      </c>
      <c r="M7" s="91" t="str">
        <f t="shared" si="1"/>
        <v>Scope 1Diesel carsLiters</v>
      </c>
      <c r="N7" s="91">
        <f>IFERROR(INDEX('Emission factors'!$K$14:$P$305,MATCH(M7,'Emission factors'!$J$14:$J$305,0),MATCH(K7,'Emission factors'!$K$12:$P$12,0)),0)</f>
        <v>2.468</v>
      </c>
      <c r="O7" s="91">
        <f t="shared" si="2"/>
        <v>0</v>
      </c>
      <c r="P7" s="91"/>
      <c r="Q7" s="91"/>
      <c r="R7" s="91"/>
      <c r="S7" s="91"/>
      <c r="T7" s="91"/>
      <c r="U7" s="91"/>
      <c r="V7" s="124"/>
      <c r="W7" s="127"/>
      <c r="X7" s="127"/>
      <c r="Y7" s="127"/>
      <c r="Z7" s="127"/>
    </row>
    <row r="8" spans="1:28" s="122" customFormat="1" ht="15" customHeight="1">
      <c r="C8" s="127"/>
      <c r="D8" s="91" t="s">
        <v>7</v>
      </c>
      <c r="E8" s="91" t="str">
        <f>'Scope 1'!$D$20</f>
        <v>All locations</v>
      </c>
      <c r="F8" s="91"/>
      <c r="G8" s="91" t="str">
        <f>'Scope 1'!$D$22</f>
        <v>Diesel cars</v>
      </c>
      <c r="H8" s="91" t="str">
        <f>'Scope 1'!$F$22</f>
        <v>Liters</v>
      </c>
      <c r="I8" s="91"/>
      <c r="J8" s="91" t="str">
        <f t="shared" si="0"/>
        <v>Scope 1All locationsDiesel carsLiters</v>
      </c>
      <c r="K8" s="123">
        <v>2024</v>
      </c>
      <c r="L8" s="91">
        <f>IFERROR(INDEX('Scope 1'!$AO$21:$AU$113,MATCH(J8,'Scope 1'!$AO$21:$AO$113,0),MATCH(K8,'Scope 1'!$AO$21:$AU$21,0)),0)</f>
        <v>0</v>
      </c>
      <c r="M8" s="91" t="str">
        <f t="shared" si="1"/>
        <v>Scope 1Diesel carsLiters</v>
      </c>
      <c r="N8" s="91">
        <f>IFERROR(INDEX('Emission factors'!$K$14:$P$305,MATCH(M8,'Emission factors'!$J$14:$J$305,0),MATCH(K8,'Emission factors'!$K$12:$P$12,0)),0)</f>
        <v>0</v>
      </c>
      <c r="O8" s="91">
        <f t="shared" si="2"/>
        <v>0</v>
      </c>
      <c r="P8" s="91"/>
      <c r="Q8" s="91"/>
      <c r="R8" s="91"/>
      <c r="S8" s="91"/>
      <c r="T8" s="91"/>
      <c r="U8" s="91"/>
      <c r="V8" s="124"/>
      <c r="W8" s="127"/>
      <c r="X8" s="127"/>
      <c r="Y8" s="127"/>
      <c r="Z8" s="127"/>
    </row>
    <row r="9" spans="1:28" s="122" customFormat="1" ht="15" customHeight="1">
      <c r="C9" s="127"/>
      <c r="D9" s="91" t="s">
        <v>7</v>
      </c>
      <c r="E9" s="91" t="str">
        <f>'Scope 1'!$D$20</f>
        <v>All locations</v>
      </c>
      <c r="F9" s="91"/>
      <c r="G9" s="91" t="str">
        <f>'Scope 1'!$D$22</f>
        <v>Diesel cars</v>
      </c>
      <c r="H9" s="91" t="str">
        <f>'Scope 1'!$F$22</f>
        <v>Liters</v>
      </c>
      <c r="I9" s="91"/>
      <c r="J9" s="91" t="str">
        <f t="shared" si="0"/>
        <v>Scope 1All locationsDiesel carsLiters</v>
      </c>
      <c r="K9" s="123">
        <v>2025</v>
      </c>
      <c r="L9" s="91">
        <f>IFERROR(INDEX('Scope 1'!$AO$21:$AU$113,MATCH(J9,'Scope 1'!$AO$21:$AO$113,0),MATCH(K9,'Scope 1'!$AO$21:$AU$21,0)),0)</f>
        <v>0</v>
      </c>
      <c r="M9" s="91" t="str">
        <f t="shared" si="1"/>
        <v>Scope 1Diesel carsLiters</v>
      </c>
      <c r="N9" s="91">
        <f>IFERROR(INDEX('Emission factors'!$K$14:$P$305,MATCH(M9,'Emission factors'!$J$14:$J$305,0),MATCH(K9,'Emission factors'!$K$12:$P$12,0)),0)</f>
        <v>0</v>
      </c>
      <c r="O9" s="91">
        <f t="shared" si="2"/>
        <v>0</v>
      </c>
      <c r="P9" s="91"/>
      <c r="Q9" s="91"/>
      <c r="R9" s="91"/>
      <c r="S9" s="91"/>
      <c r="T9" s="91"/>
      <c r="U9" s="91"/>
      <c r="V9" s="124"/>
      <c r="W9" s="127"/>
      <c r="X9" s="127"/>
      <c r="Y9" s="127"/>
      <c r="Z9" s="127"/>
    </row>
    <row r="10" spans="1:28" s="122" customFormat="1" ht="15" customHeight="1">
      <c r="C10" s="127"/>
      <c r="D10" s="91" t="s">
        <v>7</v>
      </c>
      <c r="E10" s="91" t="str">
        <f>'Scope 1'!$D$20</f>
        <v>All locations</v>
      </c>
      <c r="F10" s="91"/>
      <c r="G10" s="91" t="str">
        <f>'Scope 1'!$D$23</f>
        <v>Petrol cars</v>
      </c>
      <c r="H10" s="91" t="str">
        <f>'Scope 1'!$F$23</f>
        <v>Liters</v>
      </c>
      <c r="I10" s="91"/>
      <c r="J10" s="91" t="str">
        <f t="shared" si="0"/>
        <v>Scope 1All locationsPetrol carsLiters</v>
      </c>
      <c r="K10" s="123">
        <v>2020</v>
      </c>
      <c r="L10" s="91">
        <f>IFERROR(INDEX('Scope 1'!$AO$21:$AU$113,MATCH(J10,'Scope 1'!$AO$21:$AO$113,0),MATCH(K10,'Scope 1'!$AO$21:$AU$21,0)),0)</f>
        <v>0</v>
      </c>
      <c r="M10" s="91" t="str">
        <f t="shared" si="1"/>
        <v>Scope 1Petrol carsLiters</v>
      </c>
      <c r="N10" s="91">
        <f>IFERROR(INDEX('Emission factors'!$K$14:$P$305,MATCH(M10,'Emission factors'!$J$14:$J$305,0),MATCH(K10,'Emission factors'!$K$12:$P$12,0)),0)</f>
        <v>2.2690000000000001</v>
      </c>
      <c r="O10" s="91">
        <f t="shared" si="2"/>
        <v>0</v>
      </c>
      <c r="P10" s="91"/>
      <c r="Q10" s="91"/>
      <c r="R10" s="91"/>
      <c r="S10" s="91"/>
      <c r="T10" s="91"/>
      <c r="U10" s="91"/>
      <c r="V10" s="124"/>
      <c r="W10" s="127"/>
      <c r="X10" s="127"/>
      <c r="Y10" s="127"/>
      <c r="Z10" s="127"/>
    </row>
    <row r="11" spans="1:28" s="122" customFormat="1" ht="15" customHeight="1">
      <c r="C11" s="127"/>
      <c r="D11" s="91" t="s">
        <v>7</v>
      </c>
      <c r="E11" s="91" t="str">
        <f>'Scope 1'!$D$20</f>
        <v>All locations</v>
      </c>
      <c r="F11" s="91"/>
      <c r="G11" s="91" t="str">
        <f>'Scope 1'!$D$23</f>
        <v>Petrol cars</v>
      </c>
      <c r="H11" s="91" t="str">
        <f>'Scope 1'!$F$23</f>
        <v>Liters</v>
      </c>
      <c r="I11" s="91"/>
      <c r="J11" s="91" t="str">
        <f t="shared" si="0"/>
        <v>Scope 1All locationsPetrol carsLiters</v>
      </c>
      <c r="K11" s="123">
        <v>2021</v>
      </c>
      <c r="L11" s="91">
        <f>IFERROR(INDEX('Scope 1'!$AO$21:$AU$113,MATCH(J11,'Scope 1'!$AO$21:$AO$113,0),MATCH(K11,'Scope 1'!$AO$21:$AU$21,0)),0)</f>
        <v>0</v>
      </c>
      <c r="M11" s="91" t="str">
        <f t="shared" si="1"/>
        <v>Scope 1Petrol carsLiters</v>
      </c>
      <c r="N11" s="91">
        <f>IFERROR(INDEX('Emission factors'!$K$14:$P$305,MATCH(M11,'Emission factors'!$J$14:$J$305,0),MATCH(K11,'Emission factors'!$K$12:$P$12,0)),0)</f>
        <v>2.141</v>
      </c>
      <c r="O11" s="91">
        <f t="shared" si="2"/>
        <v>0</v>
      </c>
      <c r="P11" s="91"/>
      <c r="Q11" s="91"/>
      <c r="R11" s="91"/>
      <c r="S11" s="91"/>
      <c r="T11" s="91"/>
      <c r="U11" s="91"/>
      <c r="V11" s="124"/>
      <c r="W11" s="127"/>
      <c r="X11" s="127"/>
      <c r="Y11" s="127"/>
      <c r="Z11" s="127"/>
    </row>
    <row r="12" spans="1:28" s="122" customFormat="1" ht="15" customHeight="1">
      <c r="C12" s="127"/>
      <c r="D12" s="91" t="s">
        <v>7</v>
      </c>
      <c r="E12" s="91" t="str">
        <f>'Scope 1'!$D$20</f>
        <v>All locations</v>
      </c>
      <c r="F12" s="91"/>
      <c r="G12" s="91" t="str">
        <f>'Scope 1'!$D$23</f>
        <v>Petrol cars</v>
      </c>
      <c r="H12" s="91" t="str">
        <f>'Scope 1'!$F$23</f>
        <v>Liters</v>
      </c>
      <c r="I12" s="91"/>
      <c r="J12" s="91" t="str">
        <f t="shared" si="0"/>
        <v>Scope 1All locationsPetrol carsLiters</v>
      </c>
      <c r="K12" s="123">
        <v>2022</v>
      </c>
      <c r="L12" s="91">
        <f>IFERROR(INDEX('Scope 1'!$AO$21:$AU$113,MATCH(J12,'Scope 1'!$AO$21:$AO$113,0),MATCH(K12,'Scope 1'!$AO$21:$AU$21,0)),0)</f>
        <v>0</v>
      </c>
      <c r="M12" s="91" t="str">
        <f t="shared" si="1"/>
        <v>Scope 1Petrol carsLiters</v>
      </c>
      <c r="N12" s="91">
        <f>IFERROR(INDEX('Emission factors'!$K$14:$P$305,MATCH(M12,'Emission factors'!$J$14:$J$305,0),MATCH(K12,'Emission factors'!$K$12:$P$12,0)),0)</f>
        <v>2.141</v>
      </c>
      <c r="O12" s="91">
        <f t="shared" si="2"/>
        <v>0</v>
      </c>
      <c r="P12" s="91"/>
      <c r="Q12" s="91"/>
      <c r="R12" s="91"/>
      <c r="S12" s="91"/>
      <c r="T12" s="91"/>
      <c r="U12" s="91"/>
      <c r="V12" s="124"/>
      <c r="W12" s="127"/>
      <c r="X12" s="127"/>
      <c r="Y12" s="127"/>
      <c r="Z12" s="127"/>
    </row>
    <row r="13" spans="1:28" s="122" customFormat="1" ht="15" customHeight="1">
      <c r="C13" s="127"/>
      <c r="D13" s="91" t="s">
        <v>7</v>
      </c>
      <c r="E13" s="91" t="str">
        <f>'Scope 1'!$D$20</f>
        <v>All locations</v>
      </c>
      <c r="F13" s="91"/>
      <c r="G13" s="91" t="str">
        <f>'Scope 1'!$D$23</f>
        <v>Petrol cars</v>
      </c>
      <c r="H13" s="91" t="str">
        <f>'Scope 1'!$F$23</f>
        <v>Liters</v>
      </c>
      <c r="I13" s="91"/>
      <c r="J13" s="91" t="str">
        <f t="shared" si="0"/>
        <v>Scope 1All locationsPetrol carsLiters</v>
      </c>
      <c r="K13" s="123">
        <v>2023</v>
      </c>
      <c r="L13" s="91">
        <f>IFERROR(INDEX('Scope 1'!$AO$21:$AU$113,MATCH(J13,'Scope 1'!$AO$21:$AO$113,0),MATCH(K13,'Scope 1'!$AO$21:$AU$21,0)),0)</f>
        <v>0</v>
      </c>
      <c r="M13" s="91" t="str">
        <f t="shared" si="1"/>
        <v>Scope 1Petrol carsLiters</v>
      </c>
      <c r="N13" s="91">
        <f>IFERROR(INDEX('Emission factors'!$K$14:$P$305,MATCH(M13,'Emission factors'!$J$14:$J$305,0),MATCH(K13,'Emission factors'!$K$12:$P$12,0)),0)</f>
        <v>2.1760000000000002</v>
      </c>
      <c r="O13" s="91">
        <f t="shared" si="2"/>
        <v>0</v>
      </c>
      <c r="P13" s="91"/>
      <c r="Q13" s="91"/>
      <c r="R13" s="91"/>
      <c r="S13" s="91"/>
      <c r="T13" s="91"/>
      <c r="U13" s="91"/>
      <c r="V13" s="124"/>
      <c r="W13" s="127"/>
      <c r="X13" s="127"/>
      <c r="Y13" s="127"/>
      <c r="Z13" s="127"/>
    </row>
    <row r="14" spans="1:28" s="122" customFormat="1" ht="15" customHeight="1">
      <c r="C14" s="127"/>
      <c r="D14" s="91" t="s">
        <v>7</v>
      </c>
      <c r="E14" s="91" t="str">
        <f>'Scope 1'!$D$20</f>
        <v>All locations</v>
      </c>
      <c r="F14" s="91"/>
      <c r="G14" s="91" t="str">
        <f>'Scope 1'!$D$23</f>
        <v>Petrol cars</v>
      </c>
      <c r="H14" s="91" t="str">
        <f>'Scope 1'!$F$23</f>
        <v>Liters</v>
      </c>
      <c r="I14" s="91"/>
      <c r="J14" s="91" t="str">
        <f t="shared" si="0"/>
        <v>Scope 1All locationsPetrol carsLiters</v>
      </c>
      <c r="K14" s="123">
        <v>2024</v>
      </c>
      <c r="L14" s="91">
        <f>IFERROR(INDEX('Scope 1'!$AO$21:$AU$113,MATCH(J14,'Scope 1'!$AO$21:$AO$113,0),MATCH(K14,'Scope 1'!$AO$21:$AU$21,0)),0)</f>
        <v>0</v>
      </c>
      <c r="M14" s="91" t="str">
        <f t="shared" si="1"/>
        <v>Scope 1Petrol carsLiters</v>
      </c>
      <c r="N14" s="91">
        <f>IFERROR(INDEX('Emission factors'!$K$14:$P$305,MATCH(M14,'Emission factors'!$J$14:$J$305,0),MATCH(K14,'Emission factors'!$K$12:$P$12,0)),0)</f>
        <v>0</v>
      </c>
      <c r="O14" s="91">
        <f t="shared" si="2"/>
        <v>0</v>
      </c>
      <c r="P14" s="91"/>
      <c r="Q14" s="91"/>
      <c r="R14" s="91"/>
      <c r="S14" s="91"/>
      <c r="T14" s="91"/>
      <c r="U14" s="91"/>
      <c r="V14" s="124"/>
      <c r="W14" s="127"/>
      <c r="X14" s="127"/>
      <c r="Y14" s="127"/>
      <c r="Z14" s="127"/>
    </row>
    <row r="15" spans="1:28" s="122" customFormat="1" ht="15" customHeight="1">
      <c r="C15" s="127"/>
      <c r="D15" s="91" t="s">
        <v>7</v>
      </c>
      <c r="E15" s="91" t="str">
        <f>'Scope 1'!$D$20</f>
        <v>All locations</v>
      </c>
      <c r="F15" s="91"/>
      <c r="G15" s="91" t="str">
        <f>'Scope 1'!$D$23</f>
        <v>Petrol cars</v>
      </c>
      <c r="H15" s="91" t="str">
        <f>'Scope 1'!$F$23</f>
        <v>Liters</v>
      </c>
      <c r="I15" s="91"/>
      <c r="J15" s="91" t="str">
        <f t="shared" si="0"/>
        <v>Scope 1All locationsPetrol carsLiters</v>
      </c>
      <c r="K15" s="123">
        <v>2025</v>
      </c>
      <c r="L15" s="91">
        <f>IFERROR(INDEX('Scope 1'!$AO$21:$AU$113,MATCH(J15,'Scope 1'!$AO$21:$AO$113,0),MATCH(K15,'Scope 1'!$AO$21:$AU$21,0)),0)</f>
        <v>0</v>
      </c>
      <c r="M15" s="91" t="str">
        <f t="shared" si="1"/>
        <v>Scope 1Petrol carsLiters</v>
      </c>
      <c r="N15" s="91">
        <f>IFERROR(INDEX('Emission factors'!$K$14:$P$305,MATCH(M15,'Emission factors'!$J$14:$J$305,0),MATCH(K15,'Emission factors'!$K$12:$P$12,0)),0)</f>
        <v>0</v>
      </c>
      <c r="O15" s="91">
        <f t="shared" si="2"/>
        <v>0</v>
      </c>
      <c r="P15" s="91"/>
      <c r="Q15" s="91"/>
      <c r="R15" s="91"/>
      <c r="S15" s="91"/>
      <c r="T15" s="91"/>
      <c r="U15" s="91"/>
      <c r="V15" s="124"/>
      <c r="W15" s="127"/>
      <c r="X15" s="127"/>
      <c r="Y15" s="127"/>
      <c r="Z15" s="127"/>
    </row>
    <row r="16" spans="1:28" s="122" customFormat="1" ht="15" customHeight="1">
      <c r="C16" s="127"/>
      <c r="D16" s="91" t="s">
        <v>7</v>
      </c>
      <c r="E16" s="91" t="str">
        <f>'Scope 1'!$D$25</f>
        <v xml:space="preserve">Location 1: </v>
      </c>
      <c r="F16" s="91"/>
      <c r="G16" s="91" t="str">
        <f>'Scope 1'!$D$27</f>
        <v>Natural gas</v>
      </c>
      <c r="H16" s="91" t="str">
        <f>'Scope 1'!$F$27</f>
        <v>Select unit</v>
      </c>
      <c r="I16" s="91"/>
      <c r="J16" s="91" t="str">
        <f t="shared" si="0"/>
        <v>Scope 1Location 1: Natural gasSelect unit</v>
      </c>
      <c r="K16" s="123">
        <v>2020</v>
      </c>
      <c r="L16" s="91">
        <f>IFERROR(INDEX('Scope 1'!$AO$21:$AU$113,MATCH(J16,'Scope 1'!$AO$21:$AO$113,0),MATCH(K16,'Scope 1'!$AO$21:$AU$21,0)),0)</f>
        <v>0</v>
      </c>
      <c r="M16" s="91" t="str">
        <f t="shared" si="1"/>
        <v>Scope 1Natural gasSelect unit</v>
      </c>
      <c r="N16" s="91">
        <f>IFERROR(INDEX('Emission factors'!$K$14:$P$305,MATCH(M16,'Emission factors'!$J$14:$J$305,0),MATCH(K16,'Emission factors'!$K$12:$P$12,0)),0)</f>
        <v>0</v>
      </c>
      <c r="O16" s="91">
        <f t="shared" si="2"/>
        <v>0</v>
      </c>
      <c r="P16" s="91"/>
      <c r="Q16" s="91"/>
      <c r="R16" s="91"/>
      <c r="S16" s="91"/>
      <c r="T16" s="91"/>
      <c r="U16" s="91"/>
      <c r="V16" s="124"/>
      <c r="W16" s="127"/>
      <c r="X16" s="127"/>
      <c r="Y16" s="127"/>
      <c r="Z16" s="127"/>
    </row>
    <row r="17" spans="3:26" s="122" customFormat="1" ht="15" customHeight="1">
      <c r="C17" s="127"/>
      <c r="D17" s="91" t="s">
        <v>7</v>
      </c>
      <c r="E17" s="91" t="str">
        <f>'Scope 1'!$D$25</f>
        <v xml:space="preserve">Location 1: </v>
      </c>
      <c r="F17" s="91"/>
      <c r="G17" s="91" t="str">
        <f>'Scope 1'!$D$27</f>
        <v>Natural gas</v>
      </c>
      <c r="H17" s="91" t="str">
        <f>'Scope 1'!$F$27</f>
        <v>Select unit</v>
      </c>
      <c r="I17" s="91"/>
      <c r="J17" s="91" t="str">
        <f t="shared" si="0"/>
        <v>Scope 1Location 1: Natural gasSelect unit</v>
      </c>
      <c r="K17" s="123">
        <v>2021</v>
      </c>
      <c r="L17" s="91">
        <f>IFERROR(INDEX('Scope 1'!$AO$21:$AU$113,MATCH(J17,'Scope 1'!$AO$21:$AO$113,0),MATCH(K17,'Scope 1'!$AO$21:$AU$21,0)),0)</f>
        <v>0</v>
      </c>
      <c r="M17" s="91" t="str">
        <f t="shared" si="1"/>
        <v>Scope 1Natural gasSelect unit</v>
      </c>
      <c r="N17" s="91">
        <f>IFERROR(INDEX('Emission factors'!$K$14:$P$305,MATCH(M17,'Emission factors'!$J$14:$J$305,0),MATCH(K17,'Emission factors'!$K$12:$P$12,0)),0)</f>
        <v>0</v>
      </c>
      <c r="O17" s="91">
        <f t="shared" si="2"/>
        <v>0</v>
      </c>
      <c r="P17" s="91"/>
      <c r="Q17" s="91"/>
      <c r="R17" s="91"/>
      <c r="S17" s="91"/>
      <c r="T17" s="91"/>
      <c r="U17" s="91"/>
      <c r="V17" s="124"/>
      <c r="W17" s="127"/>
      <c r="X17" s="127"/>
      <c r="Y17" s="127"/>
      <c r="Z17" s="127"/>
    </row>
    <row r="18" spans="3:26" s="122" customFormat="1" ht="15" customHeight="1">
      <c r="C18" s="127"/>
      <c r="D18" s="91" t="s">
        <v>7</v>
      </c>
      <c r="E18" s="91" t="str">
        <f>'Scope 1'!$D$25</f>
        <v xml:space="preserve">Location 1: </v>
      </c>
      <c r="F18" s="91"/>
      <c r="G18" s="91" t="str">
        <f>'Scope 1'!$D$27</f>
        <v>Natural gas</v>
      </c>
      <c r="H18" s="91" t="str">
        <f>'Scope 1'!$F$27</f>
        <v>Select unit</v>
      </c>
      <c r="I18" s="91"/>
      <c r="J18" s="91" t="str">
        <f t="shared" si="0"/>
        <v>Scope 1Location 1: Natural gasSelect unit</v>
      </c>
      <c r="K18" s="123">
        <v>2022</v>
      </c>
      <c r="L18" s="91">
        <f>IFERROR(INDEX('Scope 1'!$AO$21:$AU$113,MATCH(J18,'Scope 1'!$AO$21:$AO$113,0),MATCH(K18,'Scope 1'!$AO$21:$AU$21,0)),0)</f>
        <v>0</v>
      </c>
      <c r="M18" s="91" t="str">
        <f t="shared" si="1"/>
        <v>Scope 1Natural gasSelect unit</v>
      </c>
      <c r="N18" s="91">
        <f>IFERROR(INDEX('Emission factors'!$K$14:$P$305,MATCH(M18,'Emission factors'!$J$14:$J$305,0),MATCH(K18,'Emission factors'!$K$12:$P$12,0)),0)</f>
        <v>0</v>
      </c>
      <c r="O18" s="91">
        <f t="shared" si="2"/>
        <v>0</v>
      </c>
      <c r="P18" s="91"/>
      <c r="Q18" s="91"/>
      <c r="R18" s="91"/>
      <c r="S18" s="91"/>
      <c r="T18" s="91"/>
      <c r="U18" s="91"/>
      <c r="V18" s="124"/>
      <c r="W18" s="127"/>
      <c r="X18" s="127"/>
      <c r="Y18" s="127"/>
      <c r="Z18" s="127"/>
    </row>
    <row r="19" spans="3:26" s="122" customFormat="1" ht="15" customHeight="1">
      <c r="C19" s="127"/>
      <c r="D19" s="91" t="s">
        <v>7</v>
      </c>
      <c r="E19" s="91" t="str">
        <f>'Scope 1'!$D$25</f>
        <v xml:space="preserve">Location 1: </v>
      </c>
      <c r="F19" s="91"/>
      <c r="G19" s="91" t="str">
        <f>'Scope 1'!$D$27</f>
        <v>Natural gas</v>
      </c>
      <c r="H19" s="91" t="str">
        <f>'Scope 1'!$F$27</f>
        <v>Select unit</v>
      </c>
      <c r="I19" s="91"/>
      <c r="J19" s="91" t="str">
        <f t="shared" si="0"/>
        <v>Scope 1Location 1: Natural gasSelect unit</v>
      </c>
      <c r="K19" s="123">
        <v>2023</v>
      </c>
      <c r="L19" s="91">
        <f>IFERROR(INDEX('Scope 1'!$AO$21:$AU$113,MATCH(J19,'Scope 1'!$AO$21:$AO$113,0),MATCH(K19,'Scope 1'!$AO$21:$AU$21,0)),0)</f>
        <v>0</v>
      </c>
      <c r="M19" s="91" t="str">
        <f t="shared" si="1"/>
        <v>Scope 1Natural gasSelect unit</v>
      </c>
      <c r="N19" s="91">
        <f>IFERROR(INDEX('Emission factors'!$K$14:$P$305,MATCH(M19,'Emission factors'!$J$14:$J$305,0),MATCH(K19,'Emission factors'!$K$12:$P$12,0)),0)</f>
        <v>0</v>
      </c>
      <c r="O19" s="91">
        <f t="shared" si="2"/>
        <v>0</v>
      </c>
      <c r="P19" s="91"/>
      <c r="Q19" s="91"/>
      <c r="R19" s="91"/>
      <c r="S19" s="91"/>
      <c r="T19" s="91"/>
      <c r="U19" s="91"/>
      <c r="V19" s="124"/>
      <c r="W19" s="127"/>
      <c r="X19" s="127"/>
      <c r="Y19" s="127"/>
      <c r="Z19" s="127"/>
    </row>
    <row r="20" spans="3:26" s="122" customFormat="1" ht="15" customHeight="1">
      <c r="C20" s="127"/>
      <c r="D20" s="91" t="s">
        <v>7</v>
      </c>
      <c r="E20" s="91" t="str">
        <f>'Scope 1'!$D$25</f>
        <v xml:space="preserve">Location 1: </v>
      </c>
      <c r="F20" s="91"/>
      <c r="G20" s="91" t="str">
        <f>'Scope 1'!$D$27</f>
        <v>Natural gas</v>
      </c>
      <c r="H20" s="91" t="str">
        <f>'Scope 1'!$F$27</f>
        <v>Select unit</v>
      </c>
      <c r="I20" s="91"/>
      <c r="J20" s="91" t="str">
        <f t="shared" si="0"/>
        <v>Scope 1Location 1: Natural gasSelect unit</v>
      </c>
      <c r="K20" s="123">
        <v>2024</v>
      </c>
      <c r="L20" s="91">
        <f>IFERROR(INDEX('Scope 1'!$AO$21:$AU$113,MATCH(J20,'Scope 1'!$AO$21:$AO$113,0),MATCH(K20,'Scope 1'!$AO$21:$AU$21,0)),0)</f>
        <v>0</v>
      </c>
      <c r="M20" s="91" t="str">
        <f t="shared" si="1"/>
        <v>Scope 1Natural gasSelect unit</v>
      </c>
      <c r="N20" s="91">
        <f>IFERROR(INDEX('Emission factors'!$K$14:$P$305,MATCH(M20,'Emission factors'!$J$14:$J$305,0),MATCH(K20,'Emission factors'!$K$12:$P$12,0)),0)</f>
        <v>0</v>
      </c>
      <c r="O20" s="91">
        <f t="shared" si="2"/>
        <v>0</v>
      </c>
      <c r="P20" s="91"/>
      <c r="Q20" s="91"/>
      <c r="R20" s="91"/>
      <c r="S20" s="91"/>
      <c r="T20" s="91"/>
      <c r="U20" s="91"/>
      <c r="V20" s="124"/>
      <c r="W20" s="127"/>
      <c r="X20" s="127"/>
      <c r="Y20" s="127"/>
      <c r="Z20" s="127"/>
    </row>
    <row r="21" spans="3:26" s="122" customFormat="1" ht="15" customHeight="1">
      <c r="C21" s="127"/>
      <c r="D21" s="91" t="s">
        <v>7</v>
      </c>
      <c r="E21" s="91" t="str">
        <f>'Scope 1'!$D$25</f>
        <v xml:space="preserve">Location 1: </v>
      </c>
      <c r="F21" s="91"/>
      <c r="G21" s="91" t="str">
        <f>'Scope 1'!$D$27</f>
        <v>Natural gas</v>
      </c>
      <c r="H21" s="91" t="str">
        <f>'Scope 1'!$F$27</f>
        <v>Select unit</v>
      </c>
      <c r="I21" s="91"/>
      <c r="J21" s="91" t="str">
        <f t="shared" si="0"/>
        <v>Scope 1Location 1: Natural gasSelect unit</v>
      </c>
      <c r="K21" s="123">
        <v>2025</v>
      </c>
      <c r="L21" s="91">
        <f>IFERROR(INDEX('Scope 1'!$AO$21:$AU$113,MATCH(J21,'Scope 1'!$AO$21:$AO$113,0),MATCH(K21,'Scope 1'!$AO$21:$AU$21,0)),0)</f>
        <v>0</v>
      </c>
      <c r="M21" s="91" t="str">
        <f t="shared" si="1"/>
        <v>Scope 1Natural gasSelect unit</v>
      </c>
      <c r="N21" s="91">
        <f>IFERROR(INDEX('Emission factors'!$K$14:$P$305,MATCH(M21,'Emission factors'!$J$14:$J$305,0),MATCH(K21,'Emission factors'!$K$12:$P$12,0)),0)</f>
        <v>0</v>
      </c>
      <c r="O21" s="91">
        <f t="shared" si="2"/>
        <v>0</v>
      </c>
      <c r="P21" s="91"/>
      <c r="Q21" s="91"/>
      <c r="R21" s="91"/>
      <c r="S21" s="91"/>
      <c r="T21" s="91"/>
      <c r="U21" s="91"/>
      <c r="V21" s="124"/>
      <c r="W21" s="127"/>
      <c r="X21" s="127"/>
      <c r="Y21" s="127"/>
      <c r="Z21" s="127"/>
    </row>
    <row r="22" spans="3:26" s="122" customFormat="1" ht="15" customHeight="1">
      <c r="C22" s="127"/>
      <c r="D22" s="91" t="s">
        <v>7</v>
      </c>
      <c r="E22" s="91" t="str">
        <f>'Scope 1'!$D$25</f>
        <v xml:space="preserve">Location 1: </v>
      </c>
      <c r="F22" s="91"/>
      <c r="G22" s="91" t="str">
        <f>'Scope 1'!$D$28</f>
        <v>Diesel consumption for energy generation</v>
      </c>
      <c r="H22" s="91" t="str">
        <f>'Scope 1'!$F$28</f>
        <v>Liters</v>
      </c>
      <c r="I22" s="91"/>
      <c r="J22" s="91" t="str">
        <f t="shared" si="0"/>
        <v>Scope 1Location 1: Diesel consumption for energy generationLiters</v>
      </c>
      <c r="K22" s="123">
        <v>2020</v>
      </c>
      <c r="L22" s="91">
        <f>IFERROR(INDEX('Scope 1'!$AO$21:$AU$113,MATCH(J22,'Scope 1'!$AO$21:$AO$113,0),MATCH(K22,'Scope 1'!$AO$21:$AU$21,0)),0)</f>
        <v>0</v>
      </c>
      <c r="M22" s="91" t="str">
        <f t="shared" si="1"/>
        <v>Scope 1Diesel consumption for energy generationLiters</v>
      </c>
      <c r="N22" s="91">
        <f>IFERROR(INDEX('Emission factors'!$K$14:$P$305,MATCH(M22,'Emission factors'!$J$14:$J$305,0),MATCH(K22,'Emission factors'!$K$12:$P$12,0)),0)</f>
        <v>2.6059999999999999</v>
      </c>
      <c r="O22" s="91">
        <f t="shared" si="2"/>
        <v>0</v>
      </c>
      <c r="P22" s="91"/>
      <c r="Q22" s="91"/>
      <c r="R22" s="91"/>
      <c r="S22" s="91"/>
      <c r="T22" s="91"/>
      <c r="U22" s="91"/>
      <c r="V22" s="124"/>
      <c r="W22" s="127"/>
      <c r="X22" s="127"/>
      <c r="Y22" s="127"/>
      <c r="Z22" s="127"/>
    </row>
    <row r="23" spans="3:26" s="122" customFormat="1" ht="15" customHeight="1">
      <c r="C23" s="127"/>
      <c r="D23" s="91" t="s">
        <v>7</v>
      </c>
      <c r="E23" s="91" t="str">
        <f>'Scope 1'!$D$25</f>
        <v xml:space="preserve">Location 1: </v>
      </c>
      <c r="F23" s="91"/>
      <c r="G23" s="91" t="str">
        <f>'Scope 1'!$D$28</f>
        <v>Diesel consumption for energy generation</v>
      </c>
      <c r="H23" s="91" t="str">
        <f>'Scope 1'!$F$28</f>
        <v>Liters</v>
      </c>
      <c r="I23" s="91"/>
      <c r="J23" s="91" t="str">
        <f t="shared" si="0"/>
        <v>Scope 1Location 1: Diesel consumption for energy generationLiters</v>
      </c>
      <c r="K23" s="123">
        <v>2021</v>
      </c>
      <c r="L23" s="91">
        <f>IFERROR(INDEX('Scope 1'!$AO$21:$AU$113,MATCH(J23,'Scope 1'!$AO$21:$AO$113,0),MATCH(K23,'Scope 1'!$AO$21:$AU$21,0)),0)</f>
        <v>0</v>
      </c>
      <c r="M23" s="91" t="str">
        <f t="shared" si="1"/>
        <v>Scope 1Diesel consumption for energy generationLiters</v>
      </c>
      <c r="N23" s="91">
        <f>IFERROR(INDEX('Emission factors'!$K$14:$P$305,MATCH(M23,'Emission factors'!$J$14:$J$305,0),MATCH(K23,'Emission factors'!$K$12:$P$12,0)),0)</f>
        <v>2.4740000000000002</v>
      </c>
      <c r="O23" s="91">
        <f t="shared" si="2"/>
        <v>0</v>
      </c>
      <c r="P23" s="91"/>
      <c r="Q23" s="91"/>
      <c r="R23" s="91"/>
      <c r="S23" s="91"/>
      <c r="T23" s="91"/>
      <c r="U23" s="91"/>
      <c r="V23" s="124"/>
      <c r="W23" s="127"/>
      <c r="X23" s="127"/>
      <c r="Y23" s="127"/>
      <c r="Z23" s="127"/>
    </row>
    <row r="24" spans="3:26" s="122" customFormat="1" ht="15" customHeight="1">
      <c r="C24" s="127"/>
      <c r="D24" s="91" t="s">
        <v>7</v>
      </c>
      <c r="E24" s="91" t="str">
        <f>'Scope 1'!$D$25</f>
        <v xml:space="preserve">Location 1: </v>
      </c>
      <c r="F24" s="91"/>
      <c r="G24" s="91" t="str">
        <f>'Scope 1'!$D$28</f>
        <v>Diesel consumption for energy generation</v>
      </c>
      <c r="H24" s="91" t="str">
        <f>'Scope 1'!$F$28</f>
        <v>Liters</v>
      </c>
      <c r="I24" s="91"/>
      <c r="J24" s="91" t="str">
        <f t="shared" si="0"/>
        <v>Scope 1Location 1: Diesel consumption for energy generationLiters</v>
      </c>
      <c r="K24" s="123">
        <v>2022</v>
      </c>
      <c r="L24" s="91">
        <f>IFERROR(INDEX('Scope 1'!$AO$21:$AU$113,MATCH(J24,'Scope 1'!$AO$21:$AO$113,0),MATCH(K24,'Scope 1'!$AO$21:$AU$21,0)),0)</f>
        <v>0</v>
      </c>
      <c r="M24" s="91" t="str">
        <f t="shared" si="1"/>
        <v>Scope 1Diesel consumption for energy generationLiters</v>
      </c>
      <c r="N24" s="91">
        <f>IFERROR(INDEX('Emission factors'!$K$14:$P$305,MATCH(M24,'Emission factors'!$J$14:$J$305,0),MATCH(K24,'Emission factors'!$K$12:$P$12,0)),0)</f>
        <v>2.4740000000000002</v>
      </c>
      <c r="O24" s="91">
        <f t="shared" si="2"/>
        <v>0</v>
      </c>
      <c r="P24" s="91"/>
      <c r="Q24" s="91"/>
      <c r="R24" s="91"/>
      <c r="S24" s="91"/>
      <c r="T24" s="91"/>
      <c r="U24" s="91"/>
      <c r="V24" s="124"/>
      <c r="W24" s="127"/>
      <c r="X24" s="127"/>
      <c r="Y24" s="127"/>
      <c r="Z24" s="127"/>
    </row>
    <row r="25" spans="3:26" s="122" customFormat="1" ht="15" customHeight="1">
      <c r="C25" s="127"/>
      <c r="D25" s="91" t="s">
        <v>7</v>
      </c>
      <c r="E25" s="91" t="str">
        <f>'Scope 1'!$D$25</f>
        <v xml:space="preserve">Location 1: </v>
      </c>
      <c r="F25" s="91"/>
      <c r="G25" s="91" t="str">
        <f>'Scope 1'!$D$28</f>
        <v>Diesel consumption for energy generation</v>
      </c>
      <c r="H25" s="91" t="str">
        <f>'Scope 1'!$F$28</f>
        <v>Liters</v>
      </c>
      <c r="I25" s="91"/>
      <c r="J25" s="91" t="str">
        <f t="shared" si="0"/>
        <v>Scope 1Location 1: Diesel consumption for energy generationLiters</v>
      </c>
      <c r="K25" s="123">
        <v>2023</v>
      </c>
      <c r="L25" s="91">
        <f>IFERROR(INDEX('Scope 1'!$AO$21:$AU$113,MATCH(J25,'Scope 1'!$AO$21:$AO$113,0),MATCH(K25,'Scope 1'!$AO$21:$AU$21,0)),0)</f>
        <v>0</v>
      </c>
      <c r="M25" s="91" t="str">
        <f t="shared" si="1"/>
        <v>Scope 1Diesel consumption for energy generationLiters</v>
      </c>
      <c r="N25" s="91">
        <f>IFERROR(INDEX('Emission factors'!$K$14:$P$305,MATCH(M25,'Emission factors'!$J$14:$J$305,0),MATCH(K25,'Emission factors'!$K$12:$P$12,0)),0)</f>
        <v>2.468</v>
      </c>
      <c r="O25" s="91">
        <f t="shared" si="2"/>
        <v>0</v>
      </c>
      <c r="P25" s="91"/>
      <c r="Q25" s="91"/>
      <c r="R25" s="91"/>
      <c r="S25" s="91"/>
      <c r="T25" s="91"/>
      <c r="U25" s="91"/>
      <c r="V25" s="124"/>
      <c r="W25" s="127"/>
      <c r="X25" s="127"/>
      <c r="Y25" s="127"/>
      <c r="Z25" s="127"/>
    </row>
    <row r="26" spans="3:26" s="122" customFormat="1" ht="15" customHeight="1">
      <c r="C26" s="127"/>
      <c r="D26" s="91" t="s">
        <v>7</v>
      </c>
      <c r="E26" s="91" t="str">
        <f>'Scope 1'!$D$25</f>
        <v xml:space="preserve">Location 1: </v>
      </c>
      <c r="F26" s="91"/>
      <c r="G26" s="91" t="str">
        <f>'Scope 1'!$D$28</f>
        <v>Diesel consumption for energy generation</v>
      </c>
      <c r="H26" s="91" t="str">
        <f>'Scope 1'!$F$28</f>
        <v>Liters</v>
      </c>
      <c r="I26" s="91"/>
      <c r="J26" s="91" t="str">
        <f t="shared" si="0"/>
        <v>Scope 1Location 1: Diesel consumption for energy generationLiters</v>
      </c>
      <c r="K26" s="123">
        <v>2024</v>
      </c>
      <c r="L26" s="91">
        <f>IFERROR(INDEX('Scope 1'!$AO$21:$AU$113,MATCH(J26,'Scope 1'!$AO$21:$AO$113,0),MATCH(K26,'Scope 1'!$AO$21:$AU$21,0)),0)</f>
        <v>0</v>
      </c>
      <c r="M26" s="91" t="str">
        <f t="shared" si="1"/>
        <v>Scope 1Diesel consumption for energy generationLiters</v>
      </c>
      <c r="N26" s="91">
        <f>IFERROR(INDEX('Emission factors'!$K$14:$P$305,MATCH(M26,'Emission factors'!$J$14:$J$305,0),MATCH(K26,'Emission factors'!$K$12:$P$12,0)),0)</f>
        <v>0</v>
      </c>
      <c r="O26" s="91">
        <f t="shared" si="2"/>
        <v>0</v>
      </c>
      <c r="P26" s="91"/>
      <c r="Q26" s="91"/>
      <c r="R26" s="91"/>
      <c r="S26" s="91"/>
      <c r="T26" s="91"/>
      <c r="U26" s="91"/>
      <c r="V26" s="124"/>
      <c r="W26" s="127"/>
      <c r="X26" s="127"/>
      <c r="Y26" s="127"/>
      <c r="Z26" s="127"/>
    </row>
    <row r="27" spans="3:26" s="122" customFormat="1" ht="15" customHeight="1">
      <c r="C27" s="127"/>
      <c r="D27" s="91" t="s">
        <v>7</v>
      </c>
      <c r="E27" s="91" t="str">
        <f>'Scope 1'!$D$25</f>
        <v xml:space="preserve">Location 1: </v>
      </c>
      <c r="F27" s="91"/>
      <c r="G27" s="91" t="str">
        <f>'Scope 1'!$D$28</f>
        <v>Diesel consumption for energy generation</v>
      </c>
      <c r="H27" s="91" t="str">
        <f>'Scope 1'!$F$28</f>
        <v>Liters</v>
      </c>
      <c r="I27" s="91"/>
      <c r="J27" s="91" t="str">
        <f t="shared" si="0"/>
        <v>Scope 1Location 1: Diesel consumption for energy generationLiters</v>
      </c>
      <c r="K27" s="123">
        <v>2025</v>
      </c>
      <c r="L27" s="91">
        <f>IFERROR(INDEX('Scope 1'!$AO$21:$AU$113,MATCH(J27,'Scope 1'!$AO$21:$AO$113,0),MATCH(K27,'Scope 1'!$AO$21:$AU$21,0)),0)</f>
        <v>0</v>
      </c>
      <c r="M27" s="91" t="str">
        <f t="shared" si="1"/>
        <v>Scope 1Diesel consumption for energy generationLiters</v>
      </c>
      <c r="N27" s="91">
        <f>IFERROR(INDEX('Emission factors'!$K$14:$P$305,MATCH(M27,'Emission factors'!$J$14:$J$305,0),MATCH(K27,'Emission factors'!$K$12:$P$12,0)),0)</f>
        <v>0</v>
      </c>
      <c r="O27" s="91">
        <f t="shared" si="2"/>
        <v>0</v>
      </c>
      <c r="P27" s="91"/>
      <c r="Q27" s="91"/>
      <c r="R27" s="91"/>
      <c r="S27" s="91"/>
      <c r="T27" s="91"/>
      <c r="U27" s="91"/>
      <c r="V27" s="124"/>
      <c r="W27" s="127"/>
      <c r="X27" s="127"/>
      <c r="Y27" s="127"/>
      <c r="Z27" s="127"/>
    </row>
    <row r="28" spans="3:26" s="122" customFormat="1" ht="15" customHeight="1">
      <c r="C28" s="127"/>
      <c r="D28" s="91" t="s">
        <v>7</v>
      </c>
      <c r="E28" s="91" t="str">
        <f>'Scope 1'!$D$25</f>
        <v xml:space="preserve">Location 1: </v>
      </c>
      <c r="F28" s="91"/>
      <c r="G28" s="91" t="str">
        <f>'Scope 1'!$D$29</f>
        <v>Petrol consumption for energy generation</v>
      </c>
      <c r="H28" s="91" t="str">
        <f>'Scope 1'!$F$29</f>
        <v>Liters</v>
      </c>
      <c r="I28" s="91"/>
      <c r="J28" s="91" t="str">
        <f t="shared" si="0"/>
        <v>Scope 1Location 1: Petrol consumption for energy generationLiters</v>
      </c>
      <c r="K28" s="123">
        <v>2020</v>
      </c>
      <c r="L28" s="91">
        <f>IFERROR(INDEX('Scope 1'!$AO$21:$AU$113,MATCH(J28,'Scope 1'!$AO$21:$AO$113,0),MATCH(K28,'Scope 1'!$AO$21:$AU$21,0)),0)</f>
        <v>0</v>
      </c>
      <c r="M28" s="91" t="str">
        <f t="shared" si="1"/>
        <v>Scope 1Petrol consumption for energy generationLiters</v>
      </c>
      <c r="N28" s="91">
        <f>IFERROR(INDEX('Emission factors'!$K$14:$P$305,MATCH(M28,'Emission factors'!$J$14:$J$305,0),MATCH(K28,'Emission factors'!$K$12:$P$12,0)),0)</f>
        <v>2.2690000000000001</v>
      </c>
      <c r="O28" s="91">
        <f t="shared" si="2"/>
        <v>0</v>
      </c>
      <c r="P28" s="91"/>
      <c r="Q28" s="91"/>
      <c r="R28" s="91"/>
      <c r="S28" s="91"/>
      <c r="T28" s="91"/>
      <c r="U28" s="91"/>
      <c r="V28" s="124"/>
      <c r="W28" s="127"/>
      <c r="X28" s="127"/>
      <c r="Y28" s="127"/>
      <c r="Z28" s="127"/>
    </row>
    <row r="29" spans="3:26" s="122" customFormat="1" ht="15" customHeight="1">
      <c r="C29" s="127"/>
      <c r="D29" s="91" t="s">
        <v>7</v>
      </c>
      <c r="E29" s="91" t="str">
        <f>'Scope 1'!$D$25</f>
        <v xml:space="preserve">Location 1: </v>
      </c>
      <c r="F29" s="91"/>
      <c r="G29" s="91" t="str">
        <f>'Scope 1'!$D$29</f>
        <v>Petrol consumption for energy generation</v>
      </c>
      <c r="H29" s="91" t="str">
        <f>'Scope 1'!$F$29</f>
        <v>Liters</v>
      </c>
      <c r="I29" s="91"/>
      <c r="J29" s="91" t="str">
        <f t="shared" si="0"/>
        <v>Scope 1Location 1: Petrol consumption for energy generationLiters</v>
      </c>
      <c r="K29" s="123">
        <v>2021</v>
      </c>
      <c r="L29" s="91">
        <f>IFERROR(INDEX('Scope 1'!$AO$21:$AU$113,MATCH(J29,'Scope 1'!$AO$21:$AO$113,0),MATCH(K29,'Scope 1'!$AO$21:$AU$21,0)),0)</f>
        <v>0</v>
      </c>
      <c r="M29" s="91" t="str">
        <f t="shared" si="1"/>
        <v>Scope 1Petrol consumption for energy generationLiters</v>
      </c>
      <c r="N29" s="91">
        <f>IFERROR(INDEX('Emission factors'!$K$14:$P$305,MATCH(M29,'Emission factors'!$J$14:$J$305,0),MATCH(K29,'Emission factors'!$K$12:$P$12,0)),0)</f>
        <v>2.141</v>
      </c>
      <c r="O29" s="91">
        <f t="shared" si="2"/>
        <v>0</v>
      </c>
      <c r="P29" s="91"/>
      <c r="Q29" s="91"/>
      <c r="R29" s="91"/>
      <c r="S29" s="91"/>
      <c r="T29" s="91"/>
      <c r="U29" s="91"/>
      <c r="V29" s="124"/>
      <c r="W29" s="127"/>
      <c r="X29" s="127"/>
      <c r="Y29" s="127"/>
      <c r="Z29" s="127"/>
    </row>
    <row r="30" spans="3:26" s="122" customFormat="1" ht="15" customHeight="1">
      <c r="C30" s="127"/>
      <c r="D30" s="91" t="s">
        <v>7</v>
      </c>
      <c r="E30" s="91" t="str">
        <f>'Scope 1'!$D$25</f>
        <v xml:space="preserve">Location 1: </v>
      </c>
      <c r="F30" s="91"/>
      <c r="G30" s="91" t="str">
        <f>'Scope 1'!$D$29</f>
        <v>Petrol consumption for energy generation</v>
      </c>
      <c r="H30" s="91" t="str">
        <f>'Scope 1'!$F$29</f>
        <v>Liters</v>
      </c>
      <c r="I30" s="91"/>
      <c r="J30" s="91" t="str">
        <f t="shared" si="0"/>
        <v>Scope 1Location 1: Petrol consumption for energy generationLiters</v>
      </c>
      <c r="K30" s="123">
        <v>2022</v>
      </c>
      <c r="L30" s="91">
        <f>IFERROR(INDEX('Scope 1'!$AO$21:$AU$113,MATCH(J30,'Scope 1'!$AO$21:$AO$113,0),MATCH(K30,'Scope 1'!$AO$21:$AU$21,0)),0)</f>
        <v>0</v>
      </c>
      <c r="M30" s="91" t="str">
        <f t="shared" si="1"/>
        <v>Scope 1Petrol consumption for energy generationLiters</v>
      </c>
      <c r="N30" s="91">
        <f>IFERROR(INDEX('Emission factors'!$K$14:$P$305,MATCH(M30,'Emission factors'!$J$14:$J$305,0),MATCH(K30,'Emission factors'!$K$12:$P$12,0)),0)</f>
        <v>2.141</v>
      </c>
      <c r="O30" s="91">
        <f t="shared" si="2"/>
        <v>0</v>
      </c>
      <c r="P30" s="91"/>
      <c r="Q30" s="91"/>
      <c r="R30" s="91"/>
      <c r="S30" s="91"/>
      <c r="T30" s="91"/>
      <c r="U30" s="91"/>
      <c r="V30" s="124"/>
      <c r="W30" s="127"/>
      <c r="X30" s="127"/>
      <c r="Y30" s="127"/>
      <c r="Z30" s="127"/>
    </row>
    <row r="31" spans="3:26" s="122" customFormat="1" ht="15" customHeight="1">
      <c r="C31" s="127"/>
      <c r="D31" s="91" t="s">
        <v>7</v>
      </c>
      <c r="E31" s="91" t="str">
        <f>'Scope 1'!$D$25</f>
        <v xml:space="preserve">Location 1: </v>
      </c>
      <c r="F31" s="91"/>
      <c r="G31" s="91" t="str">
        <f>'Scope 1'!$D$29</f>
        <v>Petrol consumption for energy generation</v>
      </c>
      <c r="H31" s="91" t="str">
        <f>'Scope 1'!$F$29</f>
        <v>Liters</v>
      </c>
      <c r="I31" s="91"/>
      <c r="J31" s="91" t="str">
        <f t="shared" si="0"/>
        <v>Scope 1Location 1: Petrol consumption for energy generationLiters</v>
      </c>
      <c r="K31" s="123">
        <v>2023</v>
      </c>
      <c r="L31" s="91">
        <f>IFERROR(INDEX('Scope 1'!$AO$21:$AU$113,MATCH(J31,'Scope 1'!$AO$21:$AO$113,0),MATCH(K31,'Scope 1'!$AO$21:$AU$21,0)),0)</f>
        <v>0</v>
      </c>
      <c r="M31" s="91" t="str">
        <f t="shared" si="1"/>
        <v>Scope 1Petrol consumption for energy generationLiters</v>
      </c>
      <c r="N31" s="91">
        <f>IFERROR(INDEX('Emission factors'!$K$14:$P$305,MATCH(M31,'Emission factors'!$J$14:$J$305,0),MATCH(K31,'Emission factors'!$K$12:$P$12,0)),0)</f>
        <v>2.1760000000000002</v>
      </c>
      <c r="O31" s="91">
        <f t="shared" si="2"/>
        <v>0</v>
      </c>
      <c r="P31" s="91"/>
      <c r="Q31" s="91"/>
      <c r="R31" s="91"/>
      <c r="S31" s="91"/>
      <c r="T31" s="91"/>
      <c r="U31" s="91"/>
      <c r="V31" s="124"/>
      <c r="W31" s="127"/>
      <c r="X31" s="127"/>
      <c r="Y31" s="127"/>
      <c r="Z31" s="127"/>
    </row>
    <row r="32" spans="3:26" s="122" customFormat="1" ht="15" customHeight="1">
      <c r="C32" s="127"/>
      <c r="D32" s="91" t="s">
        <v>7</v>
      </c>
      <c r="E32" s="91" t="str">
        <f>'Scope 1'!$D$25</f>
        <v xml:space="preserve">Location 1: </v>
      </c>
      <c r="F32" s="91"/>
      <c r="G32" s="91" t="str">
        <f>'Scope 1'!$D$29</f>
        <v>Petrol consumption for energy generation</v>
      </c>
      <c r="H32" s="91" t="str">
        <f>'Scope 1'!$F$29</f>
        <v>Liters</v>
      </c>
      <c r="I32" s="91"/>
      <c r="J32" s="91" t="str">
        <f t="shared" si="0"/>
        <v>Scope 1Location 1: Petrol consumption for energy generationLiters</v>
      </c>
      <c r="K32" s="123">
        <v>2024</v>
      </c>
      <c r="L32" s="91">
        <f>IFERROR(INDEX('Scope 1'!$AO$21:$AU$113,MATCH(J32,'Scope 1'!$AO$21:$AO$113,0),MATCH(K32,'Scope 1'!$AO$21:$AU$21,0)),0)</f>
        <v>0</v>
      </c>
      <c r="M32" s="91" t="str">
        <f t="shared" si="1"/>
        <v>Scope 1Petrol consumption for energy generationLiters</v>
      </c>
      <c r="N32" s="91">
        <f>IFERROR(INDEX('Emission factors'!$K$14:$P$305,MATCH(M32,'Emission factors'!$J$14:$J$305,0),MATCH(K32,'Emission factors'!$K$12:$P$12,0)),0)</f>
        <v>0</v>
      </c>
      <c r="O32" s="91">
        <f t="shared" si="2"/>
        <v>0</v>
      </c>
      <c r="P32" s="91"/>
      <c r="Q32" s="91"/>
      <c r="R32" s="91"/>
      <c r="S32" s="91"/>
      <c r="T32" s="91"/>
      <c r="U32" s="91"/>
      <c r="V32" s="124"/>
      <c r="W32" s="127"/>
      <c r="X32" s="127"/>
      <c r="Y32" s="127"/>
      <c r="Z32" s="127"/>
    </row>
    <row r="33" spans="3:26" s="122" customFormat="1" ht="15" customHeight="1">
      <c r="C33" s="127"/>
      <c r="D33" s="91" t="s">
        <v>7</v>
      </c>
      <c r="E33" s="91" t="str">
        <f>'Scope 1'!$D$25</f>
        <v xml:space="preserve">Location 1: </v>
      </c>
      <c r="F33" s="91"/>
      <c r="G33" s="91" t="str">
        <f>'Scope 1'!$D$29</f>
        <v>Petrol consumption for energy generation</v>
      </c>
      <c r="H33" s="91" t="str">
        <f>'Scope 1'!$F$29</f>
        <v>Liters</v>
      </c>
      <c r="I33" s="91"/>
      <c r="J33" s="91" t="str">
        <f t="shared" si="0"/>
        <v>Scope 1Location 1: Petrol consumption for energy generationLiters</v>
      </c>
      <c r="K33" s="123">
        <v>2025</v>
      </c>
      <c r="L33" s="91">
        <f>IFERROR(INDEX('Scope 1'!$AO$21:$AU$113,MATCH(J33,'Scope 1'!$AO$21:$AO$113,0),MATCH(K33,'Scope 1'!$AO$21:$AU$21,0)),0)</f>
        <v>0</v>
      </c>
      <c r="M33" s="91" t="str">
        <f t="shared" si="1"/>
        <v>Scope 1Petrol consumption for energy generationLiters</v>
      </c>
      <c r="N33" s="91">
        <f>IFERROR(INDEX('Emission factors'!$K$14:$P$305,MATCH(M33,'Emission factors'!$J$14:$J$305,0),MATCH(K33,'Emission factors'!$K$12:$P$12,0)),0)</f>
        <v>0</v>
      </c>
      <c r="O33" s="91">
        <f t="shared" si="2"/>
        <v>0</v>
      </c>
      <c r="P33" s="91"/>
      <c r="Q33" s="91"/>
      <c r="R33" s="91"/>
      <c r="S33" s="91"/>
      <c r="T33" s="91"/>
      <c r="U33" s="91"/>
      <c r="V33" s="124"/>
      <c r="W33" s="127"/>
      <c r="X33" s="127"/>
      <c r="Y33" s="127"/>
      <c r="Z33" s="127"/>
    </row>
    <row r="34" spans="3:26" s="122" customFormat="1" ht="15" customHeight="1">
      <c r="C34" s="127"/>
      <c r="D34" s="91" t="s">
        <v>7</v>
      </c>
      <c r="E34" s="91" t="str">
        <f>'Scope 1'!$D$25</f>
        <v xml:space="preserve">Location 1: </v>
      </c>
      <c r="F34" s="91"/>
      <c r="G34" s="91" t="str">
        <f>'Scope 1'!$D$30</f>
        <v>Refrigerant leakage</v>
      </c>
      <c r="H34" s="91" t="str">
        <f>'Scope 1'!$F$30</f>
        <v>kg</v>
      </c>
      <c r="I34" s="91">
        <f>'Scope 1'!$I$30</f>
        <v>0</v>
      </c>
      <c r="J34" s="91" t="str">
        <f>D34&amp;E34&amp;G34&amp;H34&amp;I34</f>
        <v>Scope 1Location 1: Refrigerant leakagekg0</v>
      </c>
      <c r="K34" s="123">
        <v>2020</v>
      </c>
      <c r="L34" s="91">
        <f>IFERROR(INDEX('Scope 1'!$AO$21:$AU$113,MATCH(J34,'Scope 1'!$AO$21:$AO$113,0),MATCH(K34,'Scope 1'!$AO$21:$AU$21,0)),0)</f>
        <v>0</v>
      </c>
      <c r="M34" s="91" t="str">
        <f t="shared" si="1"/>
        <v>Scope 1Refrigerant leakagekg0</v>
      </c>
      <c r="N34" s="91">
        <f>IFERROR(INDEX('Emission factors'!$K$14:$P$305,MATCH(M34,'Emission factors'!$J$14:$J$305,0),MATCH(K34,'Emission factors'!$K$12:$P$12,0)),0)</f>
        <v>0</v>
      </c>
      <c r="O34" s="91">
        <f t="shared" si="2"/>
        <v>0</v>
      </c>
      <c r="P34" s="91"/>
      <c r="Q34" s="91"/>
      <c r="R34" s="91"/>
      <c r="S34" s="91"/>
      <c r="T34" s="91"/>
      <c r="U34" s="91"/>
      <c r="V34" s="124"/>
      <c r="W34" s="127"/>
      <c r="X34" s="127"/>
      <c r="Y34" s="127"/>
      <c r="Z34" s="127"/>
    </row>
    <row r="35" spans="3:26" s="122" customFormat="1" ht="15" customHeight="1">
      <c r="C35" s="127"/>
      <c r="D35" s="91" t="s">
        <v>7</v>
      </c>
      <c r="E35" s="91" t="str">
        <f>'Scope 1'!$D$25</f>
        <v xml:space="preserve">Location 1: </v>
      </c>
      <c r="F35" s="91"/>
      <c r="G35" s="91" t="str">
        <f>'Scope 1'!$D$30</f>
        <v>Refrigerant leakage</v>
      </c>
      <c r="H35" s="91" t="str">
        <f>'Scope 1'!$F$30</f>
        <v>kg</v>
      </c>
      <c r="I35" s="91">
        <f>'Scope 1'!$N$30</f>
        <v>0</v>
      </c>
      <c r="J35" s="91" t="str">
        <f t="shared" si="0"/>
        <v>Scope 1Location 1: Refrigerant leakagekg0</v>
      </c>
      <c r="K35" s="123">
        <v>2021</v>
      </c>
      <c r="L35" s="91">
        <f>IFERROR(INDEX('Scope 1'!$AO$21:$AU$113,MATCH(J35,'Scope 1'!$AO$21:$AO$113,0),MATCH(K35,'Scope 1'!$AO$21:$AU$21,0)),0)</f>
        <v>0</v>
      </c>
      <c r="M35" s="91" t="str">
        <f t="shared" si="1"/>
        <v>Scope 1Refrigerant leakagekg0</v>
      </c>
      <c r="N35" s="91">
        <f>IFERROR(INDEX('Emission factors'!$K$14:$P$305,MATCH(M35,'Emission factors'!$J$14:$J$305,0),MATCH(K35,'Emission factors'!$K$12:$P$12,0)),0)</f>
        <v>0</v>
      </c>
      <c r="O35" s="91">
        <f t="shared" si="2"/>
        <v>0</v>
      </c>
      <c r="P35" s="91"/>
      <c r="Q35" s="91"/>
      <c r="R35" s="91"/>
      <c r="S35" s="91"/>
      <c r="T35" s="91"/>
      <c r="U35" s="91"/>
      <c r="V35" s="124"/>
      <c r="W35" s="127"/>
      <c r="X35" s="127"/>
      <c r="Y35" s="127"/>
      <c r="Z35" s="127"/>
    </row>
    <row r="36" spans="3:26" s="122" customFormat="1" ht="15" customHeight="1">
      <c r="C36" s="127"/>
      <c r="D36" s="91" t="s">
        <v>7</v>
      </c>
      <c r="E36" s="91" t="str">
        <f>'Scope 1'!$D$25</f>
        <v xml:space="preserve">Location 1: </v>
      </c>
      <c r="F36" s="91"/>
      <c r="G36" s="91" t="str">
        <f>'Scope 1'!$D$30</f>
        <v>Refrigerant leakage</v>
      </c>
      <c r="H36" s="91" t="str">
        <f>'Scope 1'!$F$30</f>
        <v>kg</v>
      </c>
      <c r="I36" s="91">
        <f>'Scope 1'!$S$30</f>
        <v>0</v>
      </c>
      <c r="J36" s="91" t="str">
        <f t="shared" si="0"/>
        <v>Scope 1Location 1: Refrigerant leakagekg0</v>
      </c>
      <c r="K36" s="123">
        <v>2022</v>
      </c>
      <c r="L36" s="91">
        <f>IFERROR(INDEX('Scope 1'!$AO$21:$AU$113,MATCH(J36,'Scope 1'!$AO$21:$AO$113,0),MATCH(K36,'Scope 1'!$AO$21:$AU$21,0)),0)</f>
        <v>0</v>
      </c>
      <c r="M36" s="91" t="str">
        <f t="shared" si="1"/>
        <v>Scope 1Refrigerant leakagekg0</v>
      </c>
      <c r="N36" s="91">
        <f>IFERROR(INDEX('Emission factors'!$K$14:$P$305,MATCH(M36,'Emission factors'!$J$14:$J$305,0),MATCH(K36,'Emission factors'!$K$12:$P$12,0)),0)</f>
        <v>0</v>
      </c>
      <c r="O36" s="91">
        <f t="shared" si="2"/>
        <v>0</v>
      </c>
      <c r="P36" s="91"/>
      <c r="Q36" s="91"/>
      <c r="R36" s="91"/>
      <c r="S36" s="91"/>
      <c r="T36" s="91"/>
      <c r="U36" s="91"/>
      <c r="V36" s="124"/>
      <c r="W36" s="127"/>
      <c r="X36" s="127"/>
      <c r="Y36" s="127"/>
      <c r="Z36" s="127"/>
    </row>
    <row r="37" spans="3:26" s="122" customFormat="1" ht="15" customHeight="1">
      <c r="C37" s="127"/>
      <c r="D37" s="91" t="s">
        <v>7</v>
      </c>
      <c r="E37" s="91" t="str">
        <f>'Scope 1'!$D$25</f>
        <v xml:space="preserve">Location 1: </v>
      </c>
      <c r="F37" s="91"/>
      <c r="G37" s="91" t="str">
        <f>'Scope 1'!$D$30</f>
        <v>Refrigerant leakage</v>
      </c>
      <c r="H37" s="91" t="str">
        <f>'Scope 1'!$F$30</f>
        <v>kg</v>
      </c>
      <c r="I37" s="91">
        <f>'Scope 1'!$X$30</f>
        <v>0</v>
      </c>
      <c r="J37" s="91" t="str">
        <f t="shared" si="0"/>
        <v>Scope 1Location 1: Refrigerant leakagekg0</v>
      </c>
      <c r="K37" s="123">
        <v>2023</v>
      </c>
      <c r="L37" s="91">
        <f>IFERROR(INDEX('Scope 1'!$AO$21:$AU$113,MATCH(J37,'Scope 1'!$AO$21:$AO$113,0),MATCH(K37,'Scope 1'!$AO$21:$AU$21,0)),0)</f>
        <v>0</v>
      </c>
      <c r="M37" s="91" t="str">
        <f t="shared" si="1"/>
        <v>Scope 1Refrigerant leakagekg0</v>
      </c>
      <c r="N37" s="91">
        <f>IFERROR(INDEX('Emission factors'!$K$14:$P$305,MATCH(M37,'Emission factors'!$J$14:$J$305,0),MATCH(K37,'Emission factors'!$K$12:$P$12,0)),0)</f>
        <v>0</v>
      </c>
      <c r="O37" s="91">
        <f t="shared" si="2"/>
        <v>0</v>
      </c>
      <c r="P37" s="91"/>
      <c r="Q37" s="91"/>
      <c r="R37" s="91"/>
      <c r="S37" s="91"/>
      <c r="T37" s="91"/>
      <c r="U37" s="91"/>
      <c r="V37" s="124"/>
      <c r="W37" s="127"/>
      <c r="X37" s="127"/>
      <c r="Y37" s="127"/>
      <c r="Z37" s="127"/>
    </row>
    <row r="38" spans="3:26" s="122" customFormat="1" ht="15" customHeight="1">
      <c r="C38" s="127"/>
      <c r="D38" s="91" t="s">
        <v>7</v>
      </c>
      <c r="E38" s="91" t="str">
        <f>'Scope 1'!$D$25</f>
        <v xml:space="preserve">Location 1: </v>
      </c>
      <c r="F38" s="91"/>
      <c r="G38" s="91" t="str">
        <f>'Scope 1'!$D$30</f>
        <v>Refrigerant leakage</v>
      </c>
      <c r="H38" s="91" t="str">
        <f>'Scope 1'!$F$30</f>
        <v>kg</v>
      </c>
      <c r="I38" s="91">
        <f>'Scope 1'!$AC$30</f>
        <v>0</v>
      </c>
      <c r="J38" s="91" t="str">
        <f t="shared" si="0"/>
        <v>Scope 1Location 1: Refrigerant leakagekg0</v>
      </c>
      <c r="K38" s="123">
        <v>2024</v>
      </c>
      <c r="L38" s="91">
        <f>IFERROR(INDEX('Scope 1'!$AO$21:$AU$113,MATCH(J38,'Scope 1'!$AO$21:$AO$113,0),MATCH(K38,'Scope 1'!$AO$21:$AU$21,0)),0)</f>
        <v>0</v>
      </c>
      <c r="M38" s="91" t="str">
        <f t="shared" si="1"/>
        <v>Scope 1Refrigerant leakagekg0</v>
      </c>
      <c r="N38" s="91">
        <f>IFERROR(INDEX('Emission factors'!$K$14:$P$305,MATCH(M38,'Emission factors'!$J$14:$J$305,0),MATCH(K38,'Emission factors'!$K$12:$P$12,0)),0)</f>
        <v>0</v>
      </c>
      <c r="O38" s="91">
        <f t="shared" si="2"/>
        <v>0</v>
      </c>
      <c r="P38" s="91"/>
      <c r="Q38" s="91"/>
      <c r="R38" s="91"/>
      <c r="S38" s="91"/>
      <c r="T38" s="91"/>
      <c r="U38" s="91"/>
      <c r="V38" s="124"/>
      <c r="W38" s="127"/>
      <c r="X38" s="127"/>
      <c r="Y38" s="127"/>
      <c r="Z38" s="127"/>
    </row>
    <row r="39" spans="3:26" s="122" customFormat="1" ht="15" customHeight="1">
      <c r="C39" s="127"/>
      <c r="D39" s="91" t="s">
        <v>7</v>
      </c>
      <c r="E39" s="91" t="str">
        <f>'Scope 1'!$D$25</f>
        <v xml:space="preserve">Location 1: </v>
      </c>
      <c r="F39" s="91"/>
      <c r="G39" s="91" t="str">
        <f>'Scope 1'!$D$30</f>
        <v>Refrigerant leakage</v>
      </c>
      <c r="H39" s="91" t="str">
        <f>'Scope 1'!$F$30</f>
        <v>kg</v>
      </c>
      <c r="I39" s="91">
        <f>'Scope 1'!$AH$30</f>
        <v>0</v>
      </c>
      <c r="J39" s="91" t="str">
        <f t="shared" si="0"/>
        <v>Scope 1Location 1: Refrigerant leakagekg0</v>
      </c>
      <c r="K39" s="123">
        <v>2025</v>
      </c>
      <c r="L39" s="91">
        <f>IFERROR(INDEX('Scope 1'!$AO$21:$AU$113,MATCH(J39,'Scope 1'!$AO$21:$AO$113,0),MATCH(K39,'Scope 1'!$AO$21:$AU$21,0)),0)</f>
        <v>0</v>
      </c>
      <c r="M39" s="91" t="str">
        <f t="shared" si="1"/>
        <v>Scope 1Refrigerant leakagekg0</v>
      </c>
      <c r="N39" s="91">
        <f>IFERROR(INDEX('Emission factors'!$K$14:$P$305,MATCH(M39,'Emission factors'!$J$14:$J$305,0),MATCH(K39,'Emission factors'!$K$12:$P$12,0)),0)</f>
        <v>0</v>
      </c>
      <c r="O39" s="91">
        <f t="shared" si="2"/>
        <v>0</v>
      </c>
      <c r="P39" s="91"/>
      <c r="Q39" s="91"/>
      <c r="R39" s="91"/>
      <c r="S39" s="91"/>
      <c r="T39" s="91"/>
      <c r="U39" s="91"/>
      <c r="V39" s="124"/>
      <c r="W39" s="127"/>
      <c r="X39" s="127"/>
      <c r="Y39" s="127"/>
      <c r="Z39" s="127"/>
    </row>
    <row r="40" spans="3:26" s="122" customFormat="1" ht="15" customHeight="1">
      <c r="C40" s="127"/>
      <c r="D40" s="91" t="s">
        <v>7</v>
      </c>
      <c r="E40" s="91" t="str">
        <f>'Scope 1'!$D$25</f>
        <v xml:space="preserve">Location 1: </v>
      </c>
      <c r="F40" s="91"/>
      <c r="G40" s="91" t="str">
        <f>'Scope 1'!$D$30</f>
        <v>Refrigerant leakage</v>
      </c>
      <c r="H40" s="91" t="str">
        <f>'Scope 1'!$F$30</f>
        <v>kg</v>
      </c>
      <c r="I40" s="91">
        <f>'Scope 1'!$I$31</f>
        <v>0</v>
      </c>
      <c r="J40" s="91" t="str">
        <f t="shared" si="0"/>
        <v>Scope 1Location 1: Refrigerant leakagekg0</v>
      </c>
      <c r="K40" s="123">
        <v>2020</v>
      </c>
      <c r="L40" s="91">
        <f>IFERROR(INDEX('Scope 1'!$AO$21:$AU$113,MATCH(J40,'Scope 1'!$AO$21:$AO$113,0),MATCH(K40,'Scope 1'!$AO$21:$AU$21,0)),0)</f>
        <v>0</v>
      </c>
      <c r="M40" s="91" t="str">
        <f t="shared" si="1"/>
        <v>Scope 1Refrigerant leakagekg0</v>
      </c>
      <c r="N40" s="91">
        <f>IFERROR(INDEX('Emission factors'!$K$14:$P$305,MATCH(M40,'Emission factors'!$J$14:$J$305,0),MATCH(K40,'Emission factors'!$K$12:$P$12,0)),0)</f>
        <v>0</v>
      </c>
      <c r="O40" s="91">
        <f t="shared" si="2"/>
        <v>0</v>
      </c>
      <c r="P40" s="91"/>
      <c r="Q40" s="91"/>
      <c r="R40" s="91"/>
      <c r="S40" s="91"/>
      <c r="T40" s="91"/>
      <c r="U40" s="91"/>
      <c r="V40" s="124"/>
      <c r="W40" s="127"/>
      <c r="X40" s="127"/>
      <c r="Y40" s="127"/>
      <c r="Z40" s="127"/>
    </row>
    <row r="41" spans="3:26" s="122" customFormat="1" ht="15" customHeight="1">
      <c r="C41" s="127"/>
      <c r="D41" s="91" t="s">
        <v>7</v>
      </c>
      <c r="E41" s="91" t="str">
        <f>'Scope 1'!$D$25</f>
        <v xml:space="preserve">Location 1: </v>
      </c>
      <c r="F41" s="91"/>
      <c r="G41" s="91" t="str">
        <f>'Scope 1'!$D$30</f>
        <v>Refrigerant leakage</v>
      </c>
      <c r="H41" s="91" t="str">
        <f>'Scope 1'!$F$30</f>
        <v>kg</v>
      </c>
      <c r="I41" s="91">
        <f>'Scope 1'!$N$31</f>
        <v>0</v>
      </c>
      <c r="J41" s="91" t="str">
        <f t="shared" si="0"/>
        <v>Scope 1Location 1: Refrigerant leakagekg0</v>
      </c>
      <c r="K41" s="123">
        <v>2021</v>
      </c>
      <c r="L41" s="91">
        <f>IFERROR(INDEX('Scope 1'!$AO$21:$AU$113,MATCH(J41,'Scope 1'!$AO$21:$AO$113,0),MATCH(K41,'Scope 1'!$AO$21:$AU$21,0)),0)</f>
        <v>0</v>
      </c>
      <c r="M41" s="91" t="str">
        <f t="shared" si="1"/>
        <v>Scope 1Refrigerant leakagekg0</v>
      </c>
      <c r="N41" s="91">
        <f>IFERROR(INDEX('Emission factors'!$K$14:$P$305,MATCH(M41,'Emission factors'!$J$14:$J$305,0),MATCH(K41,'Emission factors'!$K$12:$P$12,0)),0)</f>
        <v>0</v>
      </c>
      <c r="O41" s="91">
        <f t="shared" si="2"/>
        <v>0</v>
      </c>
      <c r="P41" s="91"/>
      <c r="Q41" s="91"/>
      <c r="R41" s="91"/>
      <c r="S41" s="91"/>
      <c r="T41" s="91"/>
      <c r="U41" s="91"/>
      <c r="V41" s="124"/>
      <c r="W41" s="127"/>
      <c r="X41" s="127"/>
      <c r="Y41" s="127"/>
      <c r="Z41" s="127"/>
    </row>
    <row r="42" spans="3:26" s="122" customFormat="1" ht="15" customHeight="1">
      <c r="C42" s="127"/>
      <c r="D42" s="91" t="s">
        <v>7</v>
      </c>
      <c r="E42" s="91" t="str">
        <f>'Scope 1'!$D$25</f>
        <v xml:space="preserve">Location 1: </v>
      </c>
      <c r="F42" s="91"/>
      <c r="G42" s="91" t="str">
        <f>'Scope 1'!$D$30</f>
        <v>Refrigerant leakage</v>
      </c>
      <c r="H42" s="91" t="str">
        <f>'Scope 1'!$F$30</f>
        <v>kg</v>
      </c>
      <c r="I42" s="91">
        <f>'Scope 1'!$S$31</f>
        <v>0</v>
      </c>
      <c r="J42" s="91" t="str">
        <f t="shared" si="0"/>
        <v>Scope 1Location 1: Refrigerant leakagekg0</v>
      </c>
      <c r="K42" s="123">
        <v>2022</v>
      </c>
      <c r="L42" s="91">
        <f>IFERROR(INDEX('Scope 1'!$AO$21:$AU$113,MATCH(J42,'Scope 1'!$AO$21:$AO$113,0),MATCH(K42,'Scope 1'!$AO$21:$AU$21,0)),0)</f>
        <v>0</v>
      </c>
      <c r="M42" s="91" t="str">
        <f t="shared" si="1"/>
        <v>Scope 1Refrigerant leakagekg0</v>
      </c>
      <c r="N42" s="91">
        <f>IFERROR(INDEX('Emission factors'!$K$14:$P$305,MATCH(M42,'Emission factors'!$J$14:$J$305,0),MATCH(K42,'Emission factors'!$K$12:$P$12,0)),0)</f>
        <v>0</v>
      </c>
      <c r="O42" s="91">
        <f t="shared" si="2"/>
        <v>0</v>
      </c>
      <c r="P42" s="91"/>
      <c r="Q42" s="91"/>
      <c r="R42" s="91"/>
      <c r="S42" s="91"/>
      <c r="T42" s="91"/>
      <c r="U42" s="91"/>
      <c r="V42" s="124"/>
      <c r="W42" s="127"/>
      <c r="X42" s="127"/>
      <c r="Y42" s="127"/>
      <c r="Z42" s="127"/>
    </row>
    <row r="43" spans="3:26" s="122" customFormat="1" ht="15" customHeight="1">
      <c r="C43" s="127"/>
      <c r="D43" s="91" t="s">
        <v>7</v>
      </c>
      <c r="E43" s="91" t="str">
        <f>'Scope 1'!$D$25</f>
        <v xml:space="preserve">Location 1: </v>
      </c>
      <c r="F43" s="91"/>
      <c r="G43" s="91" t="str">
        <f>'Scope 1'!$D$30</f>
        <v>Refrigerant leakage</v>
      </c>
      <c r="H43" s="91" t="str">
        <f>'Scope 1'!$F$30</f>
        <v>kg</v>
      </c>
      <c r="I43" s="91">
        <f>'Scope 1'!$X$31</f>
        <v>0</v>
      </c>
      <c r="J43" s="91" t="str">
        <f t="shared" si="0"/>
        <v>Scope 1Location 1: Refrigerant leakagekg0</v>
      </c>
      <c r="K43" s="123">
        <v>2023</v>
      </c>
      <c r="L43" s="91">
        <f>IFERROR(INDEX('Scope 1'!$AO$21:$AU$113,MATCH(J43,'Scope 1'!$AO$21:$AO$113,0),MATCH(K43,'Scope 1'!$AO$21:$AU$21,0)),0)</f>
        <v>0</v>
      </c>
      <c r="M43" s="91" t="str">
        <f t="shared" si="1"/>
        <v>Scope 1Refrigerant leakagekg0</v>
      </c>
      <c r="N43" s="91">
        <f>IFERROR(INDEX('Emission factors'!$K$14:$P$305,MATCH(M43,'Emission factors'!$J$14:$J$305,0),MATCH(K43,'Emission factors'!$K$12:$P$12,0)),0)</f>
        <v>0</v>
      </c>
      <c r="O43" s="91">
        <f t="shared" si="2"/>
        <v>0</v>
      </c>
      <c r="P43" s="91"/>
      <c r="Q43" s="91"/>
      <c r="R43" s="91"/>
      <c r="S43" s="91"/>
      <c r="T43" s="91"/>
      <c r="U43" s="91"/>
      <c r="V43" s="124"/>
      <c r="W43" s="127"/>
      <c r="X43" s="127"/>
      <c r="Y43" s="127"/>
      <c r="Z43" s="127"/>
    </row>
    <row r="44" spans="3:26" s="122" customFormat="1" ht="15" customHeight="1">
      <c r="C44" s="127"/>
      <c r="D44" s="91" t="s">
        <v>7</v>
      </c>
      <c r="E44" s="91" t="str">
        <f>'Scope 1'!$D$25</f>
        <v xml:space="preserve">Location 1: </v>
      </c>
      <c r="F44" s="91"/>
      <c r="G44" s="91" t="str">
        <f>'Scope 1'!$D$30</f>
        <v>Refrigerant leakage</v>
      </c>
      <c r="H44" s="91" t="str">
        <f>'Scope 1'!$F$30</f>
        <v>kg</v>
      </c>
      <c r="I44" s="91">
        <f>'Scope 1'!$AC$31</f>
        <v>0</v>
      </c>
      <c r="J44" s="91" t="str">
        <f t="shared" si="0"/>
        <v>Scope 1Location 1: Refrigerant leakagekg0</v>
      </c>
      <c r="K44" s="123">
        <v>2024</v>
      </c>
      <c r="L44" s="91">
        <f>IFERROR(INDEX('Scope 1'!$AO$21:$AU$113,MATCH(J44,'Scope 1'!$AO$21:$AO$113,0),MATCH(K44,'Scope 1'!$AO$21:$AU$21,0)),0)</f>
        <v>0</v>
      </c>
      <c r="M44" s="91" t="str">
        <f t="shared" si="1"/>
        <v>Scope 1Refrigerant leakagekg0</v>
      </c>
      <c r="N44" s="91">
        <f>IFERROR(INDEX('Emission factors'!$K$14:$P$305,MATCH(M44,'Emission factors'!$J$14:$J$305,0),MATCH(K44,'Emission factors'!$K$12:$P$12,0)),0)</f>
        <v>0</v>
      </c>
      <c r="O44" s="91">
        <f t="shared" si="2"/>
        <v>0</v>
      </c>
      <c r="P44" s="91"/>
      <c r="Q44" s="91"/>
      <c r="R44" s="91"/>
      <c r="S44" s="91"/>
      <c r="T44" s="91"/>
      <c r="U44" s="91"/>
      <c r="V44" s="124"/>
      <c r="W44" s="127"/>
      <c r="X44" s="127"/>
      <c r="Y44" s="127"/>
      <c r="Z44" s="127"/>
    </row>
    <row r="45" spans="3:26" s="122" customFormat="1" ht="15" customHeight="1">
      <c r="C45" s="127"/>
      <c r="D45" s="91" t="s">
        <v>7</v>
      </c>
      <c r="E45" s="91" t="str">
        <f>'Scope 1'!$D$25</f>
        <v xml:space="preserve">Location 1: </v>
      </c>
      <c r="F45" s="91"/>
      <c r="G45" s="91" t="str">
        <f>'Scope 1'!$D$30</f>
        <v>Refrigerant leakage</v>
      </c>
      <c r="H45" s="91" t="str">
        <f>'Scope 1'!$F$30</f>
        <v>kg</v>
      </c>
      <c r="I45" s="91">
        <f>'Scope 1'!$AH$31</f>
        <v>0</v>
      </c>
      <c r="J45" s="91" t="str">
        <f t="shared" si="0"/>
        <v>Scope 1Location 1: Refrigerant leakagekg0</v>
      </c>
      <c r="K45" s="123">
        <v>2025</v>
      </c>
      <c r="L45" s="91">
        <f>IFERROR(INDEX('Scope 1'!$AO$21:$AU$113,MATCH(J45,'Scope 1'!$AO$21:$AO$113,0),MATCH(K45,'Scope 1'!$AO$21:$AU$21,0)),0)</f>
        <v>0</v>
      </c>
      <c r="M45" s="91" t="str">
        <f t="shared" si="1"/>
        <v>Scope 1Refrigerant leakagekg0</v>
      </c>
      <c r="N45" s="91">
        <f>IFERROR(INDEX('Emission factors'!$K$14:$P$305,MATCH(M45,'Emission factors'!$J$14:$J$305,0),MATCH(K45,'Emission factors'!$K$12:$P$12,0)),0)</f>
        <v>0</v>
      </c>
      <c r="O45" s="91">
        <f t="shared" si="2"/>
        <v>0</v>
      </c>
      <c r="P45" s="91"/>
      <c r="Q45" s="91"/>
      <c r="R45" s="91"/>
      <c r="S45" s="91"/>
      <c r="T45" s="91"/>
      <c r="U45" s="91"/>
      <c r="V45" s="124"/>
      <c r="W45" s="127"/>
      <c r="X45" s="127"/>
      <c r="Y45" s="127"/>
      <c r="Z45" s="127"/>
    </row>
    <row r="46" spans="3:26" s="122" customFormat="1" ht="15" customHeight="1">
      <c r="C46" s="127"/>
      <c r="D46" s="91" t="s">
        <v>7</v>
      </c>
      <c r="E46" s="91" t="str">
        <f>'Scope 1'!$D$25</f>
        <v xml:space="preserve">Location 1: </v>
      </c>
      <c r="F46" s="91"/>
      <c r="G46" s="91" t="str">
        <f>'Scope 1'!$D$30</f>
        <v>Refrigerant leakage</v>
      </c>
      <c r="H46" s="91" t="str">
        <f>'Scope 1'!$F$30</f>
        <v>kg</v>
      </c>
      <c r="I46" s="91">
        <f>'Scope 1'!$I$32</f>
        <v>0</v>
      </c>
      <c r="J46" s="91" t="str">
        <f t="shared" si="0"/>
        <v>Scope 1Location 1: Refrigerant leakagekg0</v>
      </c>
      <c r="K46" s="123">
        <v>2020</v>
      </c>
      <c r="L46" s="91">
        <f>IFERROR(INDEX('Scope 1'!$AO$21:$AU$113,MATCH(J46,'Scope 1'!$AO$21:$AO$113,0),MATCH(K46,'Scope 1'!$AO$21:$AU$21,0)),0)</f>
        <v>0</v>
      </c>
      <c r="M46" s="91" t="str">
        <f t="shared" si="1"/>
        <v>Scope 1Refrigerant leakagekg0</v>
      </c>
      <c r="N46" s="91">
        <f>IFERROR(INDEX('Emission factors'!$K$14:$P$305,MATCH(M46,'Emission factors'!$J$14:$J$305,0),MATCH(K46,'Emission factors'!$K$12:$P$12,0)),0)</f>
        <v>0</v>
      </c>
      <c r="O46" s="91">
        <f t="shared" si="2"/>
        <v>0</v>
      </c>
      <c r="P46" s="91"/>
      <c r="Q46" s="91"/>
      <c r="R46" s="91"/>
      <c r="S46" s="91"/>
      <c r="T46" s="91"/>
      <c r="U46" s="91"/>
      <c r="V46" s="124"/>
      <c r="W46" s="127"/>
      <c r="X46" s="127"/>
      <c r="Y46" s="127"/>
      <c r="Z46" s="127"/>
    </row>
    <row r="47" spans="3:26" s="122" customFormat="1" ht="15" customHeight="1">
      <c r="C47" s="127"/>
      <c r="D47" s="91" t="s">
        <v>7</v>
      </c>
      <c r="E47" s="91" t="str">
        <f>'Scope 1'!$D$25</f>
        <v xml:space="preserve">Location 1: </v>
      </c>
      <c r="F47" s="91"/>
      <c r="G47" s="91" t="str">
        <f>'Scope 1'!$D$30</f>
        <v>Refrigerant leakage</v>
      </c>
      <c r="H47" s="91" t="str">
        <f>'Scope 1'!$F$30</f>
        <v>kg</v>
      </c>
      <c r="I47" s="91">
        <f>'Scope 1'!$N$32</f>
        <v>0</v>
      </c>
      <c r="J47" s="91" t="str">
        <f t="shared" si="0"/>
        <v>Scope 1Location 1: Refrigerant leakagekg0</v>
      </c>
      <c r="K47" s="123">
        <v>2021</v>
      </c>
      <c r="L47" s="91">
        <f>IFERROR(INDEX('Scope 1'!$AO$21:$AU$113,MATCH(J47,'Scope 1'!$AO$21:$AO$113,0),MATCH(K47,'Scope 1'!$AO$21:$AU$21,0)),0)</f>
        <v>0</v>
      </c>
      <c r="M47" s="91" t="str">
        <f t="shared" si="1"/>
        <v>Scope 1Refrigerant leakagekg0</v>
      </c>
      <c r="N47" s="91">
        <f>IFERROR(INDEX('Emission factors'!$K$14:$P$305,MATCH(M47,'Emission factors'!$J$14:$J$305,0),MATCH(K47,'Emission factors'!$K$12:$P$12,0)),0)</f>
        <v>0</v>
      </c>
      <c r="O47" s="91">
        <f t="shared" si="2"/>
        <v>0</v>
      </c>
      <c r="P47" s="91"/>
      <c r="Q47" s="91"/>
      <c r="R47" s="91"/>
      <c r="S47" s="91"/>
      <c r="T47" s="91"/>
      <c r="U47" s="91"/>
      <c r="V47" s="124"/>
      <c r="W47" s="127"/>
      <c r="X47" s="127"/>
      <c r="Y47" s="127"/>
      <c r="Z47" s="127"/>
    </row>
    <row r="48" spans="3:26" s="122" customFormat="1" ht="15" customHeight="1">
      <c r="C48" s="127"/>
      <c r="D48" s="91" t="s">
        <v>7</v>
      </c>
      <c r="E48" s="91" t="str">
        <f>'Scope 1'!$D$25</f>
        <v xml:space="preserve">Location 1: </v>
      </c>
      <c r="F48" s="91"/>
      <c r="G48" s="91" t="str">
        <f>'Scope 1'!$D$30</f>
        <v>Refrigerant leakage</v>
      </c>
      <c r="H48" s="91" t="str">
        <f>'Scope 1'!$F$30</f>
        <v>kg</v>
      </c>
      <c r="I48" s="91">
        <f>'Scope 1'!$S$32</f>
        <v>0</v>
      </c>
      <c r="J48" s="91" t="str">
        <f t="shared" si="0"/>
        <v>Scope 1Location 1: Refrigerant leakagekg0</v>
      </c>
      <c r="K48" s="123">
        <v>2022</v>
      </c>
      <c r="L48" s="91">
        <f>IFERROR(INDEX('Scope 1'!$AO$21:$AU$113,MATCH(J48,'Scope 1'!$AO$21:$AO$113,0),MATCH(K48,'Scope 1'!$AO$21:$AU$21,0)),0)</f>
        <v>0</v>
      </c>
      <c r="M48" s="91" t="str">
        <f t="shared" si="1"/>
        <v>Scope 1Refrigerant leakagekg0</v>
      </c>
      <c r="N48" s="91">
        <f>IFERROR(INDEX('Emission factors'!$K$14:$P$305,MATCH(M48,'Emission factors'!$J$14:$J$305,0),MATCH(K48,'Emission factors'!$K$12:$P$12,0)),0)</f>
        <v>0</v>
      </c>
      <c r="O48" s="91">
        <f t="shared" si="2"/>
        <v>0</v>
      </c>
      <c r="P48" s="127"/>
      <c r="Q48" s="127"/>
      <c r="R48" s="127"/>
      <c r="S48" s="127"/>
      <c r="T48" s="127"/>
      <c r="U48" s="127"/>
      <c r="V48" s="73"/>
      <c r="W48" s="127"/>
      <c r="X48" s="127"/>
      <c r="Y48" s="127"/>
      <c r="Z48" s="127"/>
    </row>
    <row r="49" spans="3:26" s="122" customFormat="1" ht="15" customHeight="1">
      <c r="C49" s="127"/>
      <c r="D49" s="91" t="s">
        <v>7</v>
      </c>
      <c r="E49" s="91" t="str">
        <f>'Scope 1'!$D$25</f>
        <v xml:space="preserve">Location 1: </v>
      </c>
      <c r="F49" s="91"/>
      <c r="G49" s="91" t="str">
        <f>'Scope 1'!$D$30</f>
        <v>Refrigerant leakage</v>
      </c>
      <c r="H49" s="91" t="str">
        <f>'Scope 1'!$F$30</f>
        <v>kg</v>
      </c>
      <c r="I49" s="91">
        <f>'Scope 1'!$X$32</f>
        <v>0</v>
      </c>
      <c r="J49" s="91" t="str">
        <f t="shared" si="0"/>
        <v>Scope 1Location 1: Refrigerant leakagekg0</v>
      </c>
      <c r="K49" s="123">
        <v>2023</v>
      </c>
      <c r="L49" s="91">
        <f>IFERROR(INDEX('Scope 1'!$AO$21:$AU$113,MATCH(J49,'Scope 1'!$AO$21:$AO$113,0),MATCH(K49,'Scope 1'!$AO$21:$AU$21,0)),0)</f>
        <v>0</v>
      </c>
      <c r="M49" s="91" t="str">
        <f t="shared" si="1"/>
        <v>Scope 1Refrigerant leakagekg0</v>
      </c>
      <c r="N49" s="91">
        <f>IFERROR(INDEX('Emission factors'!$K$14:$P$305,MATCH(M49,'Emission factors'!$J$14:$J$305,0),MATCH(K49,'Emission factors'!$K$12:$P$12,0)),0)</f>
        <v>0</v>
      </c>
      <c r="O49" s="91">
        <f t="shared" si="2"/>
        <v>0</v>
      </c>
      <c r="P49" s="127"/>
      <c r="Q49" s="127"/>
      <c r="R49" s="127"/>
      <c r="S49" s="127"/>
      <c r="T49" s="127"/>
      <c r="U49" s="127"/>
      <c r="V49" s="73"/>
      <c r="W49" s="127"/>
      <c r="X49" s="127"/>
      <c r="Y49" s="127"/>
      <c r="Z49" s="127"/>
    </row>
    <row r="50" spans="3:26" s="122" customFormat="1" ht="15" customHeight="1">
      <c r="C50" s="127"/>
      <c r="D50" s="91" t="s">
        <v>7</v>
      </c>
      <c r="E50" s="91" t="str">
        <f>'Scope 1'!$D$25</f>
        <v xml:space="preserve">Location 1: </v>
      </c>
      <c r="F50" s="91"/>
      <c r="G50" s="91" t="str">
        <f>'Scope 1'!$D$30</f>
        <v>Refrigerant leakage</v>
      </c>
      <c r="H50" s="91" t="str">
        <f>'Scope 1'!$F$30</f>
        <v>kg</v>
      </c>
      <c r="I50" s="91">
        <f>'Scope 1'!$AC$32</f>
        <v>0</v>
      </c>
      <c r="J50" s="91" t="str">
        <f t="shared" si="0"/>
        <v>Scope 1Location 1: Refrigerant leakagekg0</v>
      </c>
      <c r="K50" s="123">
        <v>2024</v>
      </c>
      <c r="L50" s="91">
        <f>IFERROR(INDEX('Scope 1'!$AO$21:$AU$113,MATCH(J50,'Scope 1'!$AO$21:$AO$113,0),MATCH(K50,'Scope 1'!$AO$21:$AU$21,0)),0)</f>
        <v>0</v>
      </c>
      <c r="M50" s="91" t="str">
        <f t="shared" si="1"/>
        <v>Scope 1Refrigerant leakagekg0</v>
      </c>
      <c r="N50" s="91">
        <f>IFERROR(INDEX('Emission factors'!$K$14:$P$305,MATCH(M50,'Emission factors'!$J$14:$J$305,0),MATCH(K50,'Emission factors'!$K$12:$P$12,0)),0)</f>
        <v>0</v>
      </c>
      <c r="O50" s="91">
        <f t="shared" si="2"/>
        <v>0</v>
      </c>
      <c r="P50" s="127"/>
      <c r="Q50" s="127"/>
      <c r="R50" s="127"/>
      <c r="S50" s="127"/>
      <c r="T50" s="127"/>
      <c r="U50" s="127"/>
      <c r="V50" s="73"/>
      <c r="W50" s="127"/>
      <c r="X50" s="127"/>
      <c r="Y50" s="127"/>
      <c r="Z50" s="127"/>
    </row>
    <row r="51" spans="3:26" s="122" customFormat="1" ht="15" customHeight="1">
      <c r="C51" s="127"/>
      <c r="D51" s="91" t="s">
        <v>7</v>
      </c>
      <c r="E51" s="91" t="str">
        <f>'Scope 1'!$D$25</f>
        <v xml:space="preserve">Location 1: </v>
      </c>
      <c r="F51" s="91"/>
      <c r="G51" s="91" t="str">
        <f>'Scope 1'!$D$30</f>
        <v>Refrigerant leakage</v>
      </c>
      <c r="H51" s="91" t="str">
        <f>'Scope 1'!$F$30</f>
        <v>kg</v>
      </c>
      <c r="I51" s="91">
        <f>'Scope 1'!$AH$32</f>
        <v>0</v>
      </c>
      <c r="J51" s="91" t="str">
        <f t="shared" si="0"/>
        <v>Scope 1Location 1: Refrigerant leakagekg0</v>
      </c>
      <c r="K51" s="123">
        <v>2025</v>
      </c>
      <c r="L51" s="91">
        <f>IFERROR(INDEX('Scope 1'!$AO$21:$AU$113,MATCH(J51,'Scope 1'!$AO$21:$AO$113,0),MATCH(K51,'Scope 1'!$AO$21:$AU$21,0)),0)</f>
        <v>0</v>
      </c>
      <c r="M51" s="91" t="str">
        <f t="shared" si="1"/>
        <v>Scope 1Refrigerant leakagekg0</v>
      </c>
      <c r="N51" s="91">
        <f>IFERROR(INDEX('Emission factors'!$K$14:$P$305,MATCH(M51,'Emission factors'!$J$14:$J$305,0),MATCH(K51,'Emission factors'!$K$12:$P$12,0)),0)</f>
        <v>0</v>
      </c>
      <c r="O51" s="91">
        <f t="shared" si="2"/>
        <v>0</v>
      </c>
      <c r="P51" s="127"/>
      <c r="Q51" s="127"/>
      <c r="R51" s="127"/>
      <c r="S51" s="127"/>
      <c r="T51" s="127"/>
      <c r="U51" s="127"/>
      <c r="V51" s="73"/>
      <c r="W51" s="127"/>
      <c r="X51" s="127"/>
      <c r="Y51" s="127"/>
      <c r="Z51" s="127"/>
    </row>
    <row r="52" spans="3:26" s="122" customFormat="1" ht="15" customHeight="1">
      <c r="C52" s="127"/>
      <c r="D52" s="91" t="s">
        <v>7</v>
      </c>
      <c r="E52" s="91" t="str">
        <f>'Scope 1'!$D$34</f>
        <v xml:space="preserve">Location 2: </v>
      </c>
      <c r="F52" s="91"/>
      <c r="G52" s="91" t="str">
        <f>'Scope 1'!$D$27</f>
        <v>Natural gas</v>
      </c>
      <c r="H52" s="91" t="str">
        <f>'Scope 1'!$F$36</f>
        <v>Select unit</v>
      </c>
      <c r="I52" s="91"/>
      <c r="J52" s="91" t="str">
        <f t="shared" si="0"/>
        <v>Scope 1Location 2: Natural gasSelect unit</v>
      </c>
      <c r="K52" s="123">
        <v>2020</v>
      </c>
      <c r="L52" s="91">
        <f>IFERROR(INDEX('Scope 1'!$AO$21:$AU$113,MATCH(J52,'Scope 1'!$AO$21:$AO$113,0),MATCH(K52,'Scope 1'!$AO$21:$AU$21,0)),0)</f>
        <v>0</v>
      </c>
      <c r="M52" s="91" t="str">
        <f t="shared" si="1"/>
        <v>Scope 1Natural gasSelect unit</v>
      </c>
      <c r="N52" s="91">
        <f>IFERROR(INDEX('Emission factors'!$K$14:$P$305,MATCH(M52,'Emission factors'!$J$14:$J$305,0),MATCH(K52,'Emission factors'!$K$12:$P$12,0)),0)</f>
        <v>0</v>
      </c>
      <c r="O52" s="91">
        <f t="shared" si="2"/>
        <v>0</v>
      </c>
      <c r="P52" s="127"/>
      <c r="Q52" s="127"/>
      <c r="R52" s="127"/>
      <c r="S52" s="127"/>
      <c r="T52" s="127"/>
      <c r="U52" s="127"/>
      <c r="V52" s="73"/>
      <c r="W52" s="127"/>
      <c r="X52" s="127"/>
      <c r="Y52" s="127"/>
      <c r="Z52" s="127"/>
    </row>
    <row r="53" spans="3:26" s="122" customFormat="1" ht="15" customHeight="1">
      <c r="C53" s="127"/>
      <c r="D53" s="91" t="s">
        <v>7</v>
      </c>
      <c r="E53" s="91" t="str">
        <f>'Scope 1'!$D$34</f>
        <v xml:space="preserve">Location 2: </v>
      </c>
      <c r="F53" s="91"/>
      <c r="G53" s="91" t="str">
        <f>'Scope 1'!$D$27</f>
        <v>Natural gas</v>
      </c>
      <c r="H53" s="91" t="str">
        <f>'Scope 1'!$F$36</f>
        <v>Select unit</v>
      </c>
      <c r="I53" s="91"/>
      <c r="J53" s="91" t="str">
        <f t="shared" si="0"/>
        <v>Scope 1Location 2: Natural gasSelect unit</v>
      </c>
      <c r="K53" s="123">
        <v>2021</v>
      </c>
      <c r="L53" s="91">
        <f>IFERROR(INDEX('Scope 1'!$AO$21:$AU$113,MATCH(J53,'Scope 1'!$AO$21:$AO$113,0),MATCH(K53,'Scope 1'!$AO$21:$AU$21,0)),0)</f>
        <v>0</v>
      </c>
      <c r="M53" s="91" t="str">
        <f t="shared" si="1"/>
        <v>Scope 1Natural gasSelect unit</v>
      </c>
      <c r="N53" s="91">
        <f>IFERROR(INDEX('Emission factors'!$K$14:$P$305,MATCH(M53,'Emission factors'!$J$14:$J$305,0),MATCH(K53,'Emission factors'!$K$12:$P$12,0)),0)</f>
        <v>0</v>
      </c>
      <c r="O53" s="91">
        <f t="shared" si="2"/>
        <v>0</v>
      </c>
      <c r="P53" s="127"/>
      <c r="Q53" s="127"/>
      <c r="R53" s="127"/>
      <c r="S53" s="127"/>
      <c r="T53" s="127"/>
      <c r="U53" s="127"/>
      <c r="V53" s="73"/>
      <c r="W53" s="127"/>
      <c r="X53" s="127"/>
      <c r="Y53" s="127"/>
      <c r="Z53" s="127"/>
    </row>
    <row r="54" spans="3:26" s="122" customFormat="1" ht="15" customHeight="1">
      <c r="C54" s="127"/>
      <c r="D54" s="91" t="s">
        <v>7</v>
      </c>
      <c r="E54" s="91" t="str">
        <f>'Scope 1'!$D$34</f>
        <v xml:space="preserve">Location 2: </v>
      </c>
      <c r="F54" s="91"/>
      <c r="G54" s="91" t="str">
        <f>'Scope 1'!$D$27</f>
        <v>Natural gas</v>
      </c>
      <c r="H54" s="91" t="str">
        <f>'Scope 1'!$F$36</f>
        <v>Select unit</v>
      </c>
      <c r="I54" s="91"/>
      <c r="J54" s="91" t="str">
        <f t="shared" si="0"/>
        <v>Scope 1Location 2: Natural gasSelect unit</v>
      </c>
      <c r="K54" s="123">
        <v>2022</v>
      </c>
      <c r="L54" s="91">
        <f>IFERROR(INDEX('Scope 1'!$AO$21:$AU$113,MATCH(J54,'Scope 1'!$AO$21:$AO$113,0),MATCH(K54,'Scope 1'!$AO$21:$AU$21,0)),0)</f>
        <v>0</v>
      </c>
      <c r="M54" s="91" t="str">
        <f t="shared" si="1"/>
        <v>Scope 1Natural gasSelect unit</v>
      </c>
      <c r="N54" s="91">
        <f>IFERROR(INDEX('Emission factors'!$K$14:$P$305,MATCH(M54,'Emission factors'!$J$14:$J$305,0),MATCH(K54,'Emission factors'!$K$12:$P$12,0)),0)</f>
        <v>0</v>
      </c>
      <c r="O54" s="91">
        <f t="shared" si="2"/>
        <v>0</v>
      </c>
      <c r="P54" s="127"/>
      <c r="Q54" s="127"/>
      <c r="R54" s="127"/>
      <c r="S54" s="127"/>
      <c r="T54" s="127"/>
      <c r="U54" s="127"/>
      <c r="V54" s="73"/>
      <c r="W54" s="127"/>
      <c r="X54" s="127"/>
      <c r="Y54" s="127"/>
      <c r="Z54" s="127"/>
    </row>
    <row r="55" spans="3:26" s="122" customFormat="1" ht="15" customHeight="1">
      <c r="C55" s="127"/>
      <c r="D55" s="91" t="s">
        <v>7</v>
      </c>
      <c r="E55" s="91" t="str">
        <f>'Scope 1'!$D$34</f>
        <v xml:space="preserve">Location 2: </v>
      </c>
      <c r="F55" s="91"/>
      <c r="G55" s="91" t="str">
        <f>'Scope 1'!$D$27</f>
        <v>Natural gas</v>
      </c>
      <c r="H55" s="91" t="str">
        <f>'Scope 1'!$F$36</f>
        <v>Select unit</v>
      </c>
      <c r="I55" s="91"/>
      <c r="J55" s="91" t="str">
        <f t="shared" si="0"/>
        <v>Scope 1Location 2: Natural gasSelect unit</v>
      </c>
      <c r="K55" s="123">
        <v>2023</v>
      </c>
      <c r="L55" s="91">
        <f>IFERROR(INDEX('Scope 1'!$AO$21:$AU$113,MATCH(J55,'Scope 1'!$AO$21:$AO$113,0),MATCH(K55,'Scope 1'!$AO$21:$AU$21,0)),0)</f>
        <v>0</v>
      </c>
      <c r="M55" s="91" t="str">
        <f t="shared" si="1"/>
        <v>Scope 1Natural gasSelect unit</v>
      </c>
      <c r="N55" s="91">
        <f>IFERROR(INDEX('Emission factors'!$K$14:$P$305,MATCH(M55,'Emission factors'!$J$14:$J$305,0),MATCH(K55,'Emission factors'!$K$12:$P$12,0)),0)</f>
        <v>0</v>
      </c>
      <c r="O55" s="91">
        <f t="shared" si="2"/>
        <v>0</v>
      </c>
      <c r="P55" s="127"/>
      <c r="Q55" s="127"/>
      <c r="R55" s="127"/>
      <c r="S55" s="127"/>
      <c r="T55" s="127"/>
      <c r="U55" s="127"/>
      <c r="V55" s="73"/>
      <c r="W55" s="127"/>
      <c r="X55" s="127"/>
      <c r="Y55" s="127"/>
      <c r="Z55" s="127"/>
    </row>
    <row r="56" spans="3:26" s="122" customFormat="1" ht="15" customHeight="1">
      <c r="C56" s="127"/>
      <c r="D56" s="91" t="s">
        <v>7</v>
      </c>
      <c r="E56" s="91" t="str">
        <f>'Scope 1'!$D$34</f>
        <v xml:space="preserve">Location 2: </v>
      </c>
      <c r="F56" s="91"/>
      <c r="G56" s="91" t="str">
        <f>'Scope 1'!$D$27</f>
        <v>Natural gas</v>
      </c>
      <c r="H56" s="91" t="str">
        <f>'Scope 1'!$F$36</f>
        <v>Select unit</v>
      </c>
      <c r="I56" s="91"/>
      <c r="J56" s="91" t="str">
        <f t="shared" ref="J56:J107" si="3">D56&amp;E56&amp;G56&amp;H56&amp;I56</f>
        <v>Scope 1Location 2: Natural gasSelect unit</v>
      </c>
      <c r="K56" s="123">
        <v>2024</v>
      </c>
      <c r="L56" s="91">
        <f>IFERROR(INDEX('Scope 1'!$AO$21:$AU$113,MATCH(J56,'Scope 1'!$AO$21:$AO$113,0),MATCH(K56,'Scope 1'!$AO$21:$AU$21,0)),0)</f>
        <v>0</v>
      </c>
      <c r="M56" s="91" t="str">
        <f t="shared" si="1"/>
        <v>Scope 1Natural gasSelect unit</v>
      </c>
      <c r="N56" s="91">
        <f>IFERROR(INDEX('Emission factors'!$K$14:$P$305,MATCH(M56,'Emission factors'!$J$14:$J$305,0),MATCH(K56,'Emission factors'!$K$12:$P$12,0)),0)</f>
        <v>0</v>
      </c>
      <c r="O56" s="91">
        <f t="shared" si="2"/>
        <v>0</v>
      </c>
      <c r="P56" s="127"/>
      <c r="Q56" s="127"/>
      <c r="R56" s="127"/>
      <c r="S56" s="127"/>
      <c r="T56" s="127"/>
      <c r="U56" s="127"/>
      <c r="V56" s="73"/>
      <c r="W56" s="127"/>
      <c r="X56" s="127"/>
      <c r="Y56" s="127"/>
      <c r="Z56" s="127"/>
    </row>
    <row r="57" spans="3:26" s="122" customFormat="1" ht="15" customHeight="1">
      <c r="C57" s="127"/>
      <c r="D57" s="91" t="s">
        <v>7</v>
      </c>
      <c r="E57" s="91" t="str">
        <f>'Scope 1'!$D$34</f>
        <v xml:space="preserve">Location 2: </v>
      </c>
      <c r="F57" s="91"/>
      <c r="G57" s="91" t="str">
        <f>'Scope 1'!$D$27</f>
        <v>Natural gas</v>
      </c>
      <c r="H57" s="91" t="str">
        <f>'Scope 1'!$F$36</f>
        <v>Select unit</v>
      </c>
      <c r="I57" s="91"/>
      <c r="J57" s="91" t="str">
        <f t="shared" si="3"/>
        <v>Scope 1Location 2: Natural gasSelect unit</v>
      </c>
      <c r="K57" s="123">
        <v>2025</v>
      </c>
      <c r="L57" s="91">
        <f>IFERROR(INDEX('Scope 1'!$AO$21:$AU$113,MATCH(J57,'Scope 1'!$AO$21:$AO$113,0),MATCH(K57,'Scope 1'!$AO$21:$AU$21,0)),0)</f>
        <v>0</v>
      </c>
      <c r="M57" s="91" t="str">
        <f t="shared" si="1"/>
        <v>Scope 1Natural gasSelect unit</v>
      </c>
      <c r="N57" s="91">
        <f>IFERROR(INDEX('Emission factors'!$K$14:$P$305,MATCH(M57,'Emission factors'!$J$14:$J$305,0),MATCH(K57,'Emission factors'!$K$12:$P$12,0)),0)</f>
        <v>0</v>
      </c>
      <c r="O57" s="91">
        <f t="shared" si="2"/>
        <v>0</v>
      </c>
      <c r="P57" s="127"/>
      <c r="Q57" s="127"/>
      <c r="R57" s="127"/>
      <c r="S57" s="127"/>
      <c r="T57" s="127"/>
      <c r="U57" s="127"/>
      <c r="V57" s="73"/>
      <c r="W57" s="127"/>
      <c r="X57" s="127"/>
      <c r="Y57" s="127"/>
      <c r="Z57" s="127"/>
    </row>
    <row r="58" spans="3:26" s="122" customFormat="1" ht="15" customHeight="1">
      <c r="C58" s="127"/>
      <c r="D58" s="91" t="s">
        <v>7</v>
      </c>
      <c r="E58" s="91" t="str">
        <f>'Scope 1'!$D$34</f>
        <v xml:space="preserve">Location 2: </v>
      </c>
      <c r="F58" s="91"/>
      <c r="G58" s="91" t="str">
        <f>'Scope 1'!$D$28</f>
        <v>Diesel consumption for energy generation</v>
      </c>
      <c r="H58" s="91" t="str">
        <f>'Scope 1'!$F$28</f>
        <v>Liters</v>
      </c>
      <c r="I58" s="91"/>
      <c r="J58" s="91" t="str">
        <f t="shared" si="3"/>
        <v>Scope 1Location 2: Diesel consumption for energy generationLiters</v>
      </c>
      <c r="K58" s="123">
        <v>2020</v>
      </c>
      <c r="L58" s="91">
        <f>IFERROR(INDEX('Scope 1'!$AO$21:$AU$113,MATCH(J58,'Scope 1'!$AO$21:$AO$113,0),MATCH(K58,'Scope 1'!$AO$21:$AU$21,0)),0)</f>
        <v>0</v>
      </c>
      <c r="M58" s="91" t="str">
        <f t="shared" si="1"/>
        <v>Scope 1Diesel consumption for energy generationLiters</v>
      </c>
      <c r="N58" s="91">
        <f>IFERROR(INDEX('Emission factors'!$K$14:$P$305,MATCH(M58,'Emission factors'!$J$14:$J$305,0),MATCH(K58,'Emission factors'!$K$12:$P$12,0)),0)</f>
        <v>2.6059999999999999</v>
      </c>
      <c r="O58" s="91">
        <f t="shared" si="2"/>
        <v>0</v>
      </c>
      <c r="P58" s="127"/>
      <c r="Q58" s="127"/>
      <c r="R58" s="127"/>
      <c r="S58" s="127"/>
      <c r="T58" s="127"/>
      <c r="U58" s="127"/>
      <c r="V58" s="73"/>
      <c r="W58" s="127"/>
      <c r="X58" s="127"/>
      <c r="Y58" s="127"/>
      <c r="Z58" s="127"/>
    </row>
    <row r="59" spans="3:26" s="122" customFormat="1" ht="15" customHeight="1">
      <c r="C59" s="127"/>
      <c r="D59" s="91" t="s">
        <v>7</v>
      </c>
      <c r="E59" s="91" t="str">
        <f>'Scope 1'!$D$34</f>
        <v xml:space="preserve">Location 2: </v>
      </c>
      <c r="F59" s="91"/>
      <c r="G59" s="91" t="str">
        <f>'Scope 1'!$D$28</f>
        <v>Diesel consumption for energy generation</v>
      </c>
      <c r="H59" s="91" t="str">
        <f>'Scope 1'!$F$28</f>
        <v>Liters</v>
      </c>
      <c r="I59" s="91"/>
      <c r="J59" s="91" t="str">
        <f t="shared" si="3"/>
        <v>Scope 1Location 2: Diesel consumption for energy generationLiters</v>
      </c>
      <c r="K59" s="123">
        <v>2021</v>
      </c>
      <c r="L59" s="91">
        <f>IFERROR(INDEX('Scope 1'!$AO$21:$AU$113,MATCH(J59,'Scope 1'!$AO$21:$AO$113,0),MATCH(K59,'Scope 1'!$AO$21:$AU$21,0)),0)</f>
        <v>0</v>
      </c>
      <c r="M59" s="91" t="str">
        <f t="shared" si="1"/>
        <v>Scope 1Diesel consumption for energy generationLiters</v>
      </c>
      <c r="N59" s="91">
        <f>IFERROR(INDEX('Emission factors'!$K$14:$P$305,MATCH(M59,'Emission factors'!$J$14:$J$305,0),MATCH(K59,'Emission factors'!$K$12:$P$12,0)),0)</f>
        <v>2.4740000000000002</v>
      </c>
      <c r="O59" s="91">
        <f t="shared" si="2"/>
        <v>0</v>
      </c>
      <c r="P59" s="127"/>
      <c r="Q59" s="127"/>
      <c r="R59" s="127"/>
      <c r="S59" s="127"/>
      <c r="T59" s="127"/>
      <c r="U59" s="127"/>
      <c r="V59" s="73"/>
      <c r="W59" s="127"/>
      <c r="X59" s="127"/>
      <c r="Y59" s="127"/>
      <c r="Z59" s="127"/>
    </row>
    <row r="60" spans="3:26" s="122" customFormat="1" ht="15" customHeight="1">
      <c r="C60" s="127"/>
      <c r="D60" s="91" t="s">
        <v>7</v>
      </c>
      <c r="E60" s="91" t="str">
        <f>'Scope 1'!$D$34</f>
        <v xml:space="preserve">Location 2: </v>
      </c>
      <c r="F60" s="91"/>
      <c r="G60" s="91" t="str">
        <f>'Scope 1'!$D$28</f>
        <v>Diesel consumption for energy generation</v>
      </c>
      <c r="H60" s="91" t="str">
        <f>'Scope 1'!$F$28</f>
        <v>Liters</v>
      </c>
      <c r="I60" s="91"/>
      <c r="J60" s="91" t="str">
        <f t="shared" si="3"/>
        <v>Scope 1Location 2: Diesel consumption for energy generationLiters</v>
      </c>
      <c r="K60" s="123">
        <v>2022</v>
      </c>
      <c r="L60" s="91">
        <f>IFERROR(INDEX('Scope 1'!$AO$21:$AU$113,MATCH(J60,'Scope 1'!$AO$21:$AO$113,0),MATCH(K60,'Scope 1'!$AO$21:$AU$21,0)),0)</f>
        <v>0</v>
      </c>
      <c r="M60" s="91" t="str">
        <f t="shared" si="1"/>
        <v>Scope 1Diesel consumption for energy generationLiters</v>
      </c>
      <c r="N60" s="91">
        <f>IFERROR(INDEX('Emission factors'!$K$14:$P$305,MATCH(M60,'Emission factors'!$J$14:$J$305,0),MATCH(K60,'Emission factors'!$K$12:$P$12,0)),0)</f>
        <v>2.4740000000000002</v>
      </c>
      <c r="O60" s="91">
        <f t="shared" si="2"/>
        <v>0</v>
      </c>
      <c r="P60" s="127"/>
      <c r="Q60" s="127"/>
      <c r="R60" s="127"/>
      <c r="S60" s="127"/>
      <c r="T60" s="127"/>
      <c r="U60" s="127"/>
      <c r="V60" s="73"/>
      <c r="W60" s="127"/>
      <c r="X60" s="127"/>
      <c r="Y60" s="127"/>
      <c r="Z60" s="127"/>
    </row>
    <row r="61" spans="3:26" s="122" customFormat="1" ht="15" customHeight="1">
      <c r="C61" s="127"/>
      <c r="D61" s="91" t="s">
        <v>7</v>
      </c>
      <c r="E61" s="91" t="str">
        <f>'Scope 1'!$D$34</f>
        <v xml:space="preserve">Location 2: </v>
      </c>
      <c r="F61" s="91"/>
      <c r="G61" s="91" t="str">
        <f>'Scope 1'!$D$28</f>
        <v>Diesel consumption for energy generation</v>
      </c>
      <c r="H61" s="91" t="str">
        <f>'Scope 1'!$F$28</f>
        <v>Liters</v>
      </c>
      <c r="I61" s="91"/>
      <c r="J61" s="91" t="str">
        <f t="shared" si="3"/>
        <v>Scope 1Location 2: Diesel consumption for energy generationLiters</v>
      </c>
      <c r="K61" s="123">
        <v>2023</v>
      </c>
      <c r="L61" s="91">
        <f>IFERROR(INDEX('Scope 1'!$AO$21:$AU$113,MATCH(J61,'Scope 1'!$AO$21:$AO$113,0),MATCH(K61,'Scope 1'!$AO$21:$AU$21,0)),0)</f>
        <v>0</v>
      </c>
      <c r="M61" s="91" t="str">
        <f t="shared" si="1"/>
        <v>Scope 1Diesel consumption for energy generationLiters</v>
      </c>
      <c r="N61" s="91">
        <f>IFERROR(INDEX('Emission factors'!$K$14:$P$305,MATCH(M61,'Emission factors'!$J$14:$J$305,0),MATCH(K61,'Emission factors'!$K$12:$P$12,0)),0)</f>
        <v>2.468</v>
      </c>
      <c r="O61" s="91">
        <f t="shared" si="2"/>
        <v>0</v>
      </c>
      <c r="P61" s="127"/>
      <c r="Q61" s="127"/>
      <c r="R61" s="127"/>
      <c r="S61" s="127"/>
      <c r="T61" s="127"/>
      <c r="U61" s="127"/>
      <c r="V61" s="73"/>
      <c r="W61" s="127"/>
      <c r="X61" s="127"/>
      <c r="Y61" s="127"/>
      <c r="Z61" s="127"/>
    </row>
    <row r="62" spans="3:26" s="122" customFormat="1" ht="15" customHeight="1">
      <c r="C62" s="127"/>
      <c r="D62" s="91" t="s">
        <v>7</v>
      </c>
      <c r="E62" s="91" t="str">
        <f>'Scope 1'!$D$34</f>
        <v xml:space="preserve">Location 2: </v>
      </c>
      <c r="F62" s="91"/>
      <c r="G62" s="91" t="str">
        <f>'Scope 1'!$D$28</f>
        <v>Diesel consumption for energy generation</v>
      </c>
      <c r="H62" s="91" t="str">
        <f>'Scope 1'!$F$28</f>
        <v>Liters</v>
      </c>
      <c r="I62" s="91"/>
      <c r="J62" s="91" t="str">
        <f t="shared" si="3"/>
        <v>Scope 1Location 2: Diesel consumption for energy generationLiters</v>
      </c>
      <c r="K62" s="123">
        <v>2024</v>
      </c>
      <c r="L62" s="91">
        <f>IFERROR(INDEX('Scope 1'!$AO$21:$AU$113,MATCH(J62,'Scope 1'!$AO$21:$AO$113,0),MATCH(K62,'Scope 1'!$AO$21:$AU$21,0)),0)</f>
        <v>0</v>
      </c>
      <c r="M62" s="91" t="str">
        <f t="shared" si="1"/>
        <v>Scope 1Diesel consumption for energy generationLiters</v>
      </c>
      <c r="N62" s="91">
        <f>IFERROR(INDEX('Emission factors'!$K$14:$P$305,MATCH(M62,'Emission factors'!$J$14:$J$305,0),MATCH(K62,'Emission factors'!$K$12:$P$12,0)),0)</f>
        <v>0</v>
      </c>
      <c r="O62" s="91">
        <f t="shared" si="2"/>
        <v>0</v>
      </c>
      <c r="P62" s="127"/>
      <c r="Q62" s="127"/>
      <c r="R62" s="127"/>
      <c r="S62" s="127"/>
      <c r="T62" s="127"/>
      <c r="U62" s="127"/>
      <c r="V62" s="73"/>
      <c r="W62" s="127"/>
      <c r="X62" s="127"/>
      <c r="Y62" s="127"/>
      <c r="Z62" s="127"/>
    </row>
    <row r="63" spans="3:26" s="122" customFormat="1" ht="15" customHeight="1">
      <c r="C63" s="127"/>
      <c r="D63" s="91" t="s">
        <v>7</v>
      </c>
      <c r="E63" s="91" t="str">
        <f>'Scope 1'!$D$34</f>
        <v xml:space="preserve">Location 2: </v>
      </c>
      <c r="F63" s="91"/>
      <c r="G63" s="91" t="str">
        <f>'Scope 1'!$D$28</f>
        <v>Diesel consumption for energy generation</v>
      </c>
      <c r="H63" s="91" t="str">
        <f>'Scope 1'!$F$28</f>
        <v>Liters</v>
      </c>
      <c r="I63" s="91"/>
      <c r="J63" s="91" t="str">
        <f t="shared" si="3"/>
        <v>Scope 1Location 2: Diesel consumption for energy generationLiters</v>
      </c>
      <c r="K63" s="123">
        <v>2025</v>
      </c>
      <c r="L63" s="91">
        <f>IFERROR(INDEX('Scope 1'!$AO$21:$AU$113,MATCH(J63,'Scope 1'!$AO$21:$AO$113,0),MATCH(K63,'Scope 1'!$AO$21:$AU$21,0)),0)</f>
        <v>0</v>
      </c>
      <c r="M63" s="91" t="str">
        <f t="shared" si="1"/>
        <v>Scope 1Diesel consumption for energy generationLiters</v>
      </c>
      <c r="N63" s="91">
        <f>IFERROR(INDEX('Emission factors'!$K$14:$P$305,MATCH(M63,'Emission factors'!$J$14:$J$305,0),MATCH(K63,'Emission factors'!$K$12:$P$12,0)),0)</f>
        <v>0</v>
      </c>
      <c r="O63" s="91">
        <f t="shared" si="2"/>
        <v>0</v>
      </c>
      <c r="P63" s="127"/>
      <c r="Q63" s="127"/>
      <c r="R63" s="127"/>
      <c r="S63" s="127"/>
      <c r="T63" s="127"/>
      <c r="U63" s="127"/>
      <c r="V63" s="73"/>
      <c r="W63" s="127"/>
      <c r="X63" s="127"/>
      <c r="Y63" s="127"/>
      <c r="Z63" s="127"/>
    </row>
    <row r="64" spans="3:26" s="122" customFormat="1" ht="15" customHeight="1">
      <c r="C64" s="127"/>
      <c r="D64" s="91" t="s">
        <v>7</v>
      </c>
      <c r="E64" s="91" t="str">
        <f>'Scope 1'!$D$34</f>
        <v xml:space="preserve">Location 2: </v>
      </c>
      <c r="F64" s="91"/>
      <c r="G64" s="91" t="str">
        <f>'Scope 1'!$D$29</f>
        <v>Petrol consumption for energy generation</v>
      </c>
      <c r="H64" s="91" t="str">
        <f>'Scope 1'!$F$29</f>
        <v>Liters</v>
      </c>
      <c r="I64" s="91"/>
      <c r="J64" s="91" t="str">
        <f t="shared" si="3"/>
        <v>Scope 1Location 2: Petrol consumption for energy generationLiters</v>
      </c>
      <c r="K64" s="123">
        <v>2020</v>
      </c>
      <c r="L64" s="91">
        <f>IFERROR(INDEX('Scope 1'!$AO$21:$AU$113,MATCH(J64,'Scope 1'!$AO$21:$AO$113,0),MATCH(K64,'Scope 1'!$AO$21:$AU$21,0)),0)</f>
        <v>0</v>
      </c>
      <c r="M64" s="91" t="str">
        <f t="shared" si="1"/>
        <v>Scope 1Petrol consumption for energy generationLiters</v>
      </c>
      <c r="N64" s="91">
        <f>IFERROR(INDEX('Emission factors'!$K$14:$P$305,MATCH(M64,'Emission factors'!$J$14:$J$305,0),MATCH(K64,'Emission factors'!$K$12:$P$12,0)),0)</f>
        <v>2.2690000000000001</v>
      </c>
      <c r="O64" s="91">
        <f t="shared" si="2"/>
        <v>0</v>
      </c>
      <c r="P64" s="127"/>
      <c r="Q64" s="127"/>
      <c r="R64" s="127"/>
      <c r="S64" s="127"/>
      <c r="T64" s="127"/>
      <c r="U64" s="127"/>
      <c r="V64" s="73"/>
      <c r="W64" s="127"/>
      <c r="X64" s="127"/>
      <c r="Y64" s="127"/>
      <c r="Z64" s="127"/>
    </row>
    <row r="65" spans="3:26" s="122" customFormat="1" ht="15" customHeight="1">
      <c r="C65" s="127"/>
      <c r="D65" s="91" t="s">
        <v>7</v>
      </c>
      <c r="E65" s="91" t="str">
        <f>'Scope 1'!$D$34</f>
        <v xml:space="preserve">Location 2: </v>
      </c>
      <c r="F65" s="91"/>
      <c r="G65" s="91" t="str">
        <f>'Scope 1'!$D$29</f>
        <v>Petrol consumption for energy generation</v>
      </c>
      <c r="H65" s="91" t="str">
        <f>'Scope 1'!$F$29</f>
        <v>Liters</v>
      </c>
      <c r="I65" s="91"/>
      <c r="J65" s="91" t="str">
        <f t="shared" si="3"/>
        <v>Scope 1Location 2: Petrol consumption for energy generationLiters</v>
      </c>
      <c r="K65" s="123">
        <v>2021</v>
      </c>
      <c r="L65" s="91">
        <f>IFERROR(INDEX('Scope 1'!$AO$21:$AU$113,MATCH(J65,'Scope 1'!$AO$21:$AO$113,0),MATCH(K65,'Scope 1'!$AO$21:$AU$21,0)),0)</f>
        <v>0</v>
      </c>
      <c r="M65" s="91" t="str">
        <f t="shared" si="1"/>
        <v>Scope 1Petrol consumption for energy generationLiters</v>
      </c>
      <c r="N65" s="91">
        <f>IFERROR(INDEX('Emission factors'!$K$14:$P$305,MATCH(M65,'Emission factors'!$J$14:$J$305,0),MATCH(K65,'Emission factors'!$K$12:$P$12,0)),0)</f>
        <v>2.141</v>
      </c>
      <c r="O65" s="91">
        <f t="shared" si="2"/>
        <v>0</v>
      </c>
      <c r="P65" s="127"/>
      <c r="Q65" s="127"/>
      <c r="R65" s="127"/>
      <c r="S65" s="127"/>
      <c r="T65" s="127"/>
      <c r="U65" s="127"/>
      <c r="V65" s="73"/>
      <c r="W65" s="127"/>
      <c r="X65" s="127"/>
      <c r="Y65" s="127"/>
      <c r="Z65" s="127"/>
    </row>
    <row r="66" spans="3:26" s="122" customFormat="1" ht="15" customHeight="1">
      <c r="D66" s="91" t="s">
        <v>7</v>
      </c>
      <c r="E66" s="91" t="str">
        <f>'Scope 1'!$D$34</f>
        <v xml:space="preserve">Location 2: </v>
      </c>
      <c r="F66" s="91"/>
      <c r="G66" s="91" t="str">
        <f>'Scope 1'!$D$29</f>
        <v>Petrol consumption for energy generation</v>
      </c>
      <c r="H66" s="91" t="str">
        <f>'Scope 1'!$F$29</f>
        <v>Liters</v>
      </c>
      <c r="I66" s="91"/>
      <c r="J66" s="91" t="str">
        <f t="shared" si="3"/>
        <v>Scope 1Location 2: Petrol consumption for energy generationLiters</v>
      </c>
      <c r="K66" s="123">
        <v>2022</v>
      </c>
      <c r="L66" s="91">
        <f>IFERROR(INDEX('Scope 1'!$AO$21:$AU$113,MATCH(J66,'Scope 1'!$AO$21:$AO$113,0),MATCH(K66,'Scope 1'!$AO$21:$AU$21,0)),0)</f>
        <v>0</v>
      </c>
      <c r="M66" s="91" t="str">
        <f t="shared" si="1"/>
        <v>Scope 1Petrol consumption for energy generationLiters</v>
      </c>
      <c r="N66" s="91">
        <f>IFERROR(INDEX('Emission factors'!$K$14:$P$305,MATCH(M66,'Emission factors'!$J$14:$J$305,0),MATCH(K66,'Emission factors'!$K$12:$P$12,0)),0)</f>
        <v>2.141</v>
      </c>
      <c r="O66" s="91">
        <f t="shared" si="2"/>
        <v>0</v>
      </c>
      <c r="V66" s="136"/>
    </row>
    <row r="67" spans="3:26" s="122" customFormat="1" ht="15" customHeight="1">
      <c r="D67" s="91" t="s">
        <v>7</v>
      </c>
      <c r="E67" s="91" t="str">
        <f>'Scope 1'!$D$34</f>
        <v xml:space="preserve">Location 2: </v>
      </c>
      <c r="F67" s="91"/>
      <c r="G67" s="91" t="str">
        <f>'Scope 1'!$D$29</f>
        <v>Petrol consumption for energy generation</v>
      </c>
      <c r="H67" s="91" t="str">
        <f>'Scope 1'!$F$29</f>
        <v>Liters</v>
      </c>
      <c r="I67" s="91"/>
      <c r="J67" s="91" t="str">
        <f t="shared" si="3"/>
        <v>Scope 1Location 2: Petrol consumption for energy generationLiters</v>
      </c>
      <c r="K67" s="123">
        <v>2023</v>
      </c>
      <c r="L67" s="91">
        <f>IFERROR(INDEX('Scope 1'!$AO$21:$AU$113,MATCH(J67,'Scope 1'!$AO$21:$AO$113,0),MATCH(K67,'Scope 1'!$AO$21:$AU$21,0)),0)</f>
        <v>0</v>
      </c>
      <c r="M67" s="91" t="str">
        <f t="shared" si="1"/>
        <v>Scope 1Petrol consumption for energy generationLiters</v>
      </c>
      <c r="N67" s="91">
        <f>IFERROR(INDEX('Emission factors'!$K$14:$P$305,MATCH(M67,'Emission factors'!$J$14:$J$305,0),MATCH(K67,'Emission factors'!$K$12:$P$12,0)),0)</f>
        <v>2.1760000000000002</v>
      </c>
      <c r="O67" s="91">
        <f t="shared" si="2"/>
        <v>0</v>
      </c>
      <c r="V67" s="136"/>
    </row>
    <row r="68" spans="3:26" s="122" customFormat="1" ht="15" customHeight="1">
      <c r="D68" s="91" t="s">
        <v>7</v>
      </c>
      <c r="E68" s="91" t="str">
        <f>'Scope 1'!$D$34</f>
        <v xml:space="preserve">Location 2: </v>
      </c>
      <c r="F68" s="91"/>
      <c r="G68" s="91" t="str">
        <f>'Scope 1'!$D$29</f>
        <v>Petrol consumption for energy generation</v>
      </c>
      <c r="H68" s="91" t="str">
        <f>'Scope 1'!$F$29</f>
        <v>Liters</v>
      </c>
      <c r="I68" s="91"/>
      <c r="J68" s="91" t="str">
        <f t="shared" si="3"/>
        <v>Scope 1Location 2: Petrol consumption for energy generationLiters</v>
      </c>
      <c r="K68" s="123">
        <v>2024</v>
      </c>
      <c r="L68" s="91">
        <f>IFERROR(INDEX('Scope 1'!$AO$21:$AU$113,MATCH(J68,'Scope 1'!$AO$21:$AO$113,0),MATCH(K68,'Scope 1'!$AO$21:$AU$21,0)),0)</f>
        <v>0</v>
      </c>
      <c r="M68" s="91" t="str">
        <f t="shared" si="1"/>
        <v>Scope 1Petrol consumption for energy generationLiters</v>
      </c>
      <c r="N68" s="91">
        <f>IFERROR(INDEX('Emission factors'!$K$14:$P$305,MATCH(M68,'Emission factors'!$J$14:$J$305,0),MATCH(K68,'Emission factors'!$K$12:$P$12,0)),0)</f>
        <v>0</v>
      </c>
      <c r="O68" s="91">
        <f t="shared" si="2"/>
        <v>0</v>
      </c>
      <c r="V68" s="136"/>
    </row>
    <row r="69" spans="3:26" s="122" customFormat="1" ht="15" customHeight="1">
      <c r="D69" s="91" t="s">
        <v>7</v>
      </c>
      <c r="E69" s="91" t="str">
        <f>'Scope 1'!$D$34</f>
        <v xml:space="preserve">Location 2: </v>
      </c>
      <c r="F69" s="91"/>
      <c r="G69" s="91" t="str">
        <f>'Scope 1'!$D$29</f>
        <v>Petrol consumption for energy generation</v>
      </c>
      <c r="H69" s="91" t="str">
        <f>'Scope 1'!$F$29</f>
        <v>Liters</v>
      </c>
      <c r="I69" s="91"/>
      <c r="J69" s="91" t="str">
        <f t="shared" si="3"/>
        <v>Scope 1Location 2: Petrol consumption for energy generationLiters</v>
      </c>
      <c r="K69" s="123">
        <v>2025</v>
      </c>
      <c r="L69" s="91">
        <f>IFERROR(INDEX('Scope 1'!$AO$21:$AU$113,MATCH(J69,'Scope 1'!$AO$21:$AO$113,0),MATCH(K69,'Scope 1'!$AO$21:$AU$21,0)),0)</f>
        <v>0</v>
      </c>
      <c r="M69" s="91" t="str">
        <f t="shared" ref="M69:M132" si="4">D69&amp;G69&amp;H69&amp;I69</f>
        <v>Scope 1Petrol consumption for energy generationLiters</v>
      </c>
      <c r="N69" s="91">
        <f>IFERROR(INDEX('Emission factors'!$K$14:$P$305,MATCH(M69,'Emission factors'!$J$14:$J$305,0),MATCH(K69,'Emission factors'!$K$12:$P$12,0)),0)</f>
        <v>0</v>
      </c>
      <c r="O69" s="91">
        <f t="shared" ref="O69:O132" si="5">L69*N69</f>
        <v>0</v>
      </c>
    </row>
    <row r="70" spans="3:26" s="122" customFormat="1" ht="15" customHeight="1">
      <c r="D70" s="91" t="s">
        <v>7</v>
      </c>
      <c r="E70" s="91" t="str">
        <f>'Scope 1'!$D$34</f>
        <v xml:space="preserve">Location 2: </v>
      </c>
      <c r="F70" s="91"/>
      <c r="G70" s="91" t="str">
        <f>'Scope 1'!$D$30</f>
        <v>Refrigerant leakage</v>
      </c>
      <c r="H70" s="91" t="str">
        <f>'Scope 1'!$F$30</f>
        <v>kg</v>
      </c>
      <c r="I70" s="91">
        <f>'Scope 1'!$I$39</f>
        <v>0</v>
      </c>
      <c r="J70" s="91" t="str">
        <f t="shared" si="3"/>
        <v>Scope 1Location 2: Refrigerant leakagekg0</v>
      </c>
      <c r="K70" s="123">
        <v>2020</v>
      </c>
      <c r="L70" s="91">
        <f>IFERROR(INDEX('Scope 1'!$AO$21:$AU$113,MATCH(J70,'Scope 1'!$AO$21:$AO$113,0),MATCH(K70,'Scope 1'!$AO$21:$AU$21,0)),0)</f>
        <v>0</v>
      </c>
      <c r="M70" s="91" t="str">
        <f t="shared" si="4"/>
        <v>Scope 1Refrigerant leakagekg0</v>
      </c>
      <c r="N70" s="91">
        <f>IFERROR(INDEX('Emission factors'!$K$14:$P$305,MATCH(M70,'Emission factors'!$J$14:$J$305,0),MATCH(K70,'Emission factors'!$K$12:$P$12,0)),0)</f>
        <v>0</v>
      </c>
      <c r="O70" s="91">
        <f t="shared" si="5"/>
        <v>0</v>
      </c>
    </row>
    <row r="71" spans="3:26" s="122" customFormat="1" ht="15" customHeight="1">
      <c r="D71" s="91" t="s">
        <v>7</v>
      </c>
      <c r="E71" s="91" t="str">
        <f>'Scope 1'!$D$34</f>
        <v xml:space="preserve">Location 2: </v>
      </c>
      <c r="F71" s="91"/>
      <c r="G71" s="91" t="str">
        <f>'Scope 1'!$D$30</f>
        <v>Refrigerant leakage</v>
      </c>
      <c r="H71" s="91" t="str">
        <f>'Scope 1'!$F$30</f>
        <v>kg</v>
      </c>
      <c r="I71" s="91">
        <f>'Scope 1'!$N$39</f>
        <v>0</v>
      </c>
      <c r="J71" s="91" t="str">
        <f t="shared" si="3"/>
        <v>Scope 1Location 2: Refrigerant leakagekg0</v>
      </c>
      <c r="K71" s="123">
        <v>2021</v>
      </c>
      <c r="L71" s="91">
        <f>IFERROR(INDEX('Scope 1'!$AO$21:$AU$113,MATCH(J71,'Scope 1'!$AO$21:$AO$113,0),MATCH(K71,'Scope 1'!$AO$21:$AU$21,0)),0)</f>
        <v>0</v>
      </c>
      <c r="M71" s="91" t="str">
        <f t="shared" si="4"/>
        <v>Scope 1Refrigerant leakagekg0</v>
      </c>
      <c r="N71" s="91">
        <f>IFERROR(INDEX('Emission factors'!$K$14:$P$305,MATCH(M71,'Emission factors'!$J$14:$J$305,0),MATCH(K71,'Emission factors'!$K$12:$P$12,0)),0)</f>
        <v>0</v>
      </c>
      <c r="O71" s="91">
        <f t="shared" si="5"/>
        <v>0</v>
      </c>
    </row>
    <row r="72" spans="3:26" s="122" customFormat="1" ht="15" customHeight="1">
      <c r="D72" s="91" t="s">
        <v>7</v>
      </c>
      <c r="E72" s="91" t="str">
        <f>'Scope 1'!$D$34</f>
        <v xml:space="preserve">Location 2: </v>
      </c>
      <c r="F72" s="91"/>
      <c r="G72" s="91" t="str">
        <f>'Scope 1'!$D$30</f>
        <v>Refrigerant leakage</v>
      </c>
      <c r="H72" s="91" t="str">
        <f>'Scope 1'!$F$30</f>
        <v>kg</v>
      </c>
      <c r="I72" s="91">
        <f>'Scope 1'!$S$39</f>
        <v>0</v>
      </c>
      <c r="J72" s="91" t="str">
        <f t="shared" si="3"/>
        <v>Scope 1Location 2: Refrigerant leakagekg0</v>
      </c>
      <c r="K72" s="123">
        <v>2022</v>
      </c>
      <c r="L72" s="91">
        <f>IFERROR(INDEX('Scope 1'!$AO$21:$AU$113,MATCH(J72,'Scope 1'!$AO$21:$AO$113,0),MATCH(K72,'Scope 1'!$AO$21:$AU$21,0)),0)</f>
        <v>0</v>
      </c>
      <c r="M72" s="91" t="str">
        <f t="shared" si="4"/>
        <v>Scope 1Refrigerant leakagekg0</v>
      </c>
      <c r="N72" s="91">
        <f>IFERROR(INDEX('Emission factors'!$K$14:$P$305,MATCH(M72,'Emission factors'!$J$14:$J$305,0),MATCH(K72,'Emission factors'!$K$12:$P$12,0)),0)</f>
        <v>0</v>
      </c>
      <c r="O72" s="91">
        <f t="shared" si="5"/>
        <v>0</v>
      </c>
    </row>
    <row r="73" spans="3:26" s="122" customFormat="1" ht="15" customHeight="1">
      <c r="D73" s="91" t="s">
        <v>7</v>
      </c>
      <c r="E73" s="91" t="str">
        <f>'Scope 1'!$D$34</f>
        <v xml:space="preserve">Location 2: </v>
      </c>
      <c r="F73" s="91"/>
      <c r="G73" s="91" t="str">
        <f>'Scope 1'!$D$30</f>
        <v>Refrigerant leakage</v>
      </c>
      <c r="H73" s="91" t="str">
        <f>'Scope 1'!$F$30</f>
        <v>kg</v>
      </c>
      <c r="I73" s="91">
        <f>'Scope 1'!$X$39</f>
        <v>0</v>
      </c>
      <c r="J73" s="91" t="str">
        <f t="shared" si="3"/>
        <v>Scope 1Location 2: Refrigerant leakagekg0</v>
      </c>
      <c r="K73" s="123">
        <v>2023</v>
      </c>
      <c r="L73" s="91">
        <f>IFERROR(INDEX('Scope 1'!$AO$21:$AU$113,MATCH(J73,'Scope 1'!$AO$21:$AO$113,0),MATCH(K73,'Scope 1'!$AO$21:$AU$21,0)),0)</f>
        <v>0</v>
      </c>
      <c r="M73" s="91" t="str">
        <f t="shared" si="4"/>
        <v>Scope 1Refrigerant leakagekg0</v>
      </c>
      <c r="N73" s="91">
        <f>IFERROR(INDEX('Emission factors'!$K$14:$P$305,MATCH(M73,'Emission factors'!$J$14:$J$305,0),MATCH(K73,'Emission factors'!$K$12:$P$12,0)),0)</f>
        <v>0</v>
      </c>
      <c r="O73" s="91">
        <f t="shared" si="5"/>
        <v>0</v>
      </c>
    </row>
    <row r="74" spans="3:26" s="122" customFormat="1" ht="15" customHeight="1">
      <c r="D74" s="91" t="s">
        <v>7</v>
      </c>
      <c r="E74" s="91" t="str">
        <f>'Scope 1'!$D$34</f>
        <v xml:space="preserve">Location 2: </v>
      </c>
      <c r="F74" s="91"/>
      <c r="G74" s="91" t="str">
        <f>'Scope 1'!$D$30</f>
        <v>Refrigerant leakage</v>
      </c>
      <c r="H74" s="91" t="str">
        <f>'Scope 1'!$F$30</f>
        <v>kg</v>
      </c>
      <c r="I74" s="91">
        <f>'Scope 1'!$AC$39</f>
        <v>0</v>
      </c>
      <c r="J74" s="91" t="str">
        <f t="shared" si="3"/>
        <v>Scope 1Location 2: Refrigerant leakagekg0</v>
      </c>
      <c r="K74" s="123">
        <v>2024</v>
      </c>
      <c r="L74" s="91">
        <f>IFERROR(INDEX('Scope 1'!$AO$21:$AU$113,MATCH(J74,'Scope 1'!$AO$21:$AO$113,0),MATCH(K74,'Scope 1'!$AO$21:$AU$21,0)),0)</f>
        <v>0</v>
      </c>
      <c r="M74" s="91" t="str">
        <f t="shared" si="4"/>
        <v>Scope 1Refrigerant leakagekg0</v>
      </c>
      <c r="N74" s="91">
        <f>IFERROR(INDEX('Emission factors'!$K$14:$P$305,MATCH(M74,'Emission factors'!$J$14:$J$305,0),MATCH(K74,'Emission factors'!$K$12:$P$12,0)),0)</f>
        <v>0</v>
      </c>
      <c r="O74" s="91">
        <f t="shared" si="5"/>
        <v>0</v>
      </c>
    </row>
    <row r="75" spans="3:26" s="122" customFormat="1" ht="15" customHeight="1">
      <c r="D75" s="91" t="s">
        <v>7</v>
      </c>
      <c r="E75" s="91" t="str">
        <f>'Scope 1'!$D$34</f>
        <v xml:space="preserve">Location 2: </v>
      </c>
      <c r="F75" s="91"/>
      <c r="G75" s="91" t="str">
        <f>'Scope 1'!$D$30</f>
        <v>Refrigerant leakage</v>
      </c>
      <c r="H75" s="91" t="str">
        <f>'Scope 1'!$F$30</f>
        <v>kg</v>
      </c>
      <c r="I75" s="91">
        <f>'Scope 1'!$AH$39</f>
        <v>0</v>
      </c>
      <c r="J75" s="91" t="str">
        <f t="shared" si="3"/>
        <v>Scope 1Location 2: Refrigerant leakagekg0</v>
      </c>
      <c r="K75" s="123">
        <v>2025</v>
      </c>
      <c r="L75" s="91">
        <f>IFERROR(INDEX('Scope 1'!$AO$21:$AU$113,MATCH(J75,'Scope 1'!$AO$21:$AO$113,0),MATCH(K75,'Scope 1'!$AO$21:$AU$21,0)),0)</f>
        <v>0</v>
      </c>
      <c r="M75" s="91" t="str">
        <f t="shared" si="4"/>
        <v>Scope 1Refrigerant leakagekg0</v>
      </c>
      <c r="N75" s="91">
        <f>IFERROR(INDEX('Emission factors'!$K$14:$P$305,MATCH(M75,'Emission factors'!$J$14:$J$305,0),MATCH(K75,'Emission factors'!$K$12:$P$12,0)),0)</f>
        <v>0</v>
      </c>
      <c r="O75" s="91">
        <f t="shared" si="5"/>
        <v>0</v>
      </c>
    </row>
    <row r="76" spans="3:26" s="122" customFormat="1" ht="15" customHeight="1">
      <c r="D76" s="91" t="s">
        <v>7</v>
      </c>
      <c r="E76" s="91" t="str">
        <f>'Scope 1'!$D$34</f>
        <v xml:space="preserve">Location 2: </v>
      </c>
      <c r="F76" s="91"/>
      <c r="G76" s="91" t="str">
        <f>'Scope 1'!$D$30</f>
        <v>Refrigerant leakage</v>
      </c>
      <c r="H76" s="91" t="str">
        <f>'Scope 1'!$F$30</f>
        <v>kg</v>
      </c>
      <c r="I76" s="91">
        <f>'Scope 1'!$I$40</f>
        <v>0</v>
      </c>
      <c r="J76" s="91" t="str">
        <f t="shared" si="3"/>
        <v>Scope 1Location 2: Refrigerant leakagekg0</v>
      </c>
      <c r="K76" s="123">
        <v>2020</v>
      </c>
      <c r="L76" s="91">
        <f>IFERROR(INDEX('Scope 1'!$AO$21:$AU$113,MATCH(J76,'Scope 1'!$AO$21:$AO$113,0),MATCH(K76,'Scope 1'!$AO$21:$AU$21,0)),0)</f>
        <v>0</v>
      </c>
      <c r="M76" s="91" t="str">
        <f t="shared" si="4"/>
        <v>Scope 1Refrigerant leakagekg0</v>
      </c>
      <c r="N76" s="91">
        <f>IFERROR(INDEX('Emission factors'!$K$14:$P$305,MATCH(M76,'Emission factors'!$J$14:$J$305,0),MATCH(K76,'Emission factors'!$K$12:$P$12,0)),0)</f>
        <v>0</v>
      </c>
      <c r="O76" s="91">
        <f t="shared" si="5"/>
        <v>0</v>
      </c>
    </row>
    <row r="77" spans="3:26" s="122" customFormat="1" ht="15" customHeight="1">
      <c r="D77" s="91" t="s">
        <v>7</v>
      </c>
      <c r="E77" s="91" t="str">
        <f>'Scope 1'!$D$34</f>
        <v xml:space="preserve">Location 2: </v>
      </c>
      <c r="F77" s="91"/>
      <c r="G77" s="91" t="str">
        <f>'Scope 1'!$D$30</f>
        <v>Refrigerant leakage</v>
      </c>
      <c r="H77" s="91" t="str">
        <f>'Scope 1'!$F$30</f>
        <v>kg</v>
      </c>
      <c r="I77" s="91">
        <f>'Scope 1'!$N$40</f>
        <v>0</v>
      </c>
      <c r="J77" s="91" t="str">
        <f t="shared" si="3"/>
        <v>Scope 1Location 2: Refrigerant leakagekg0</v>
      </c>
      <c r="K77" s="123">
        <v>2021</v>
      </c>
      <c r="L77" s="91">
        <f>IFERROR(INDEX('Scope 1'!$AO$21:$AU$113,MATCH(J77,'Scope 1'!$AO$21:$AO$113,0),MATCH(K77,'Scope 1'!$AO$21:$AU$21,0)),0)</f>
        <v>0</v>
      </c>
      <c r="M77" s="91" t="str">
        <f t="shared" si="4"/>
        <v>Scope 1Refrigerant leakagekg0</v>
      </c>
      <c r="N77" s="91">
        <f>IFERROR(INDEX('Emission factors'!$K$14:$P$305,MATCH(M77,'Emission factors'!$J$14:$J$305,0),MATCH(K77,'Emission factors'!$K$12:$P$12,0)),0)</f>
        <v>0</v>
      </c>
      <c r="O77" s="91">
        <f t="shared" si="5"/>
        <v>0</v>
      </c>
    </row>
    <row r="78" spans="3:26" s="122" customFormat="1" ht="15" customHeight="1">
      <c r="D78" s="91" t="s">
        <v>7</v>
      </c>
      <c r="E78" s="91" t="str">
        <f>'Scope 1'!$D$34</f>
        <v xml:space="preserve">Location 2: </v>
      </c>
      <c r="F78" s="91"/>
      <c r="G78" s="91" t="str">
        <f>'Scope 1'!$D$30</f>
        <v>Refrigerant leakage</v>
      </c>
      <c r="H78" s="91" t="str">
        <f>'Scope 1'!$F$30</f>
        <v>kg</v>
      </c>
      <c r="I78" s="91">
        <f>'Scope 1'!$S$40</f>
        <v>0</v>
      </c>
      <c r="J78" s="91" t="str">
        <f t="shared" si="3"/>
        <v>Scope 1Location 2: Refrigerant leakagekg0</v>
      </c>
      <c r="K78" s="123">
        <v>2022</v>
      </c>
      <c r="L78" s="91">
        <f>IFERROR(INDEX('Scope 1'!$AO$21:$AU$113,MATCH(J78,'Scope 1'!$AO$21:$AO$113,0),MATCH(K78,'Scope 1'!$AO$21:$AU$21,0)),0)</f>
        <v>0</v>
      </c>
      <c r="M78" s="91" t="str">
        <f t="shared" si="4"/>
        <v>Scope 1Refrigerant leakagekg0</v>
      </c>
      <c r="N78" s="91">
        <f>IFERROR(INDEX('Emission factors'!$K$14:$P$305,MATCH(M78,'Emission factors'!$J$14:$J$305,0),MATCH(K78,'Emission factors'!$K$12:$P$12,0)),0)</f>
        <v>0</v>
      </c>
      <c r="O78" s="91">
        <f t="shared" si="5"/>
        <v>0</v>
      </c>
    </row>
    <row r="79" spans="3:26" s="122" customFormat="1" ht="15" customHeight="1">
      <c r="D79" s="91" t="s">
        <v>7</v>
      </c>
      <c r="E79" s="91" t="str">
        <f>'Scope 1'!$D$34</f>
        <v xml:space="preserve">Location 2: </v>
      </c>
      <c r="F79" s="91"/>
      <c r="G79" s="91" t="str">
        <f>'Scope 1'!$D$30</f>
        <v>Refrigerant leakage</v>
      </c>
      <c r="H79" s="91" t="str">
        <f>'Scope 1'!$F$30</f>
        <v>kg</v>
      </c>
      <c r="I79" s="91">
        <f>'Scope 1'!$X$40</f>
        <v>0</v>
      </c>
      <c r="J79" s="91" t="str">
        <f t="shared" si="3"/>
        <v>Scope 1Location 2: Refrigerant leakagekg0</v>
      </c>
      <c r="K79" s="123">
        <v>2023</v>
      </c>
      <c r="L79" s="91">
        <f>IFERROR(INDEX('Scope 1'!$AO$21:$AU$113,MATCH(J79,'Scope 1'!$AO$21:$AO$113,0),MATCH(K79,'Scope 1'!$AO$21:$AU$21,0)),0)</f>
        <v>0</v>
      </c>
      <c r="M79" s="91" t="str">
        <f t="shared" si="4"/>
        <v>Scope 1Refrigerant leakagekg0</v>
      </c>
      <c r="N79" s="91">
        <f>IFERROR(INDEX('Emission factors'!$K$14:$P$305,MATCH(M79,'Emission factors'!$J$14:$J$305,0),MATCH(K79,'Emission factors'!$K$12:$P$12,0)),0)</f>
        <v>0</v>
      </c>
      <c r="O79" s="91">
        <f t="shared" si="5"/>
        <v>0</v>
      </c>
    </row>
    <row r="80" spans="3:26" s="122" customFormat="1" ht="15" customHeight="1">
      <c r="D80" s="91" t="s">
        <v>7</v>
      </c>
      <c r="E80" s="91" t="str">
        <f>'Scope 1'!$D$34</f>
        <v xml:space="preserve">Location 2: </v>
      </c>
      <c r="F80" s="91"/>
      <c r="G80" s="91" t="str">
        <f>'Scope 1'!$D$30</f>
        <v>Refrigerant leakage</v>
      </c>
      <c r="H80" s="91" t="str">
        <f>'Scope 1'!$F$30</f>
        <v>kg</v>
      </c>
      <c r="I80" s="91">
        <f>'Scope 1'!$AC$40</f>
        <v>0</v>
      </c>
      <c r="J80" s="91" t="str">
        <f t="shared" si="3"/>
        <v>Scope 1Location 2: Refrigerant leakagekg0</v>
      </c>
      <c r="K80" s="123">
        <v>2024</v>
      </c>
      <c r="L80" s="91">
        <f>IFERROR(INDEX('Scope 1'!$AO$21:$AU$113,MATCH(J80,'Scope 1'!$AO$21:$AO$113,0),MATCH(K80,'Scope 1'!$AO$21:$AU$21,0)),0)</f>
        <v>0</v>
      </c>
      <c r="M80" s="91" t="str">
        <f t="shared" si="4"/>
        <v>Scope 1Refrigerant leakagekg0</v>
      </c>
      <c r="N80" s="91">
        <f>IFERROR(INDEX('Emission factors'!$K$14:$P$305,MATCH(M80,'Emission factors'!$J$14:$J$305,0),MATCH(K80,'Emission factors'!$K$12:$P$12,0)),0)</f>
        <v>0</v>
      </c>
      <c r="O80" s="91">
        <f t="shared" si="5"/>
        <v>0</v>
      </c>
    </row>
    <row r="81" spans="4:15" s="122" customFormat="1" ht="15" customHeight="1">
      <c r="D81" s="91" t="s">
        <v>7</v>
      </c>
      <c r="E81" s="91" t="str">
        <f>'Scope 1'!$D$34</f>
        <v xml:space="preserve">Location 2: </v>
      </c>
      <c r="F81" s="91"/>
      <c r="G81" s="91" t="str">
        <f>'Scope 1'!$D$30</f>
        <v>Refrigerant leakage</v>
      </c>
      <c r="H81" s="91" t="str">
        <f>'Scope 1'!$F$30</f>
        <v>kg</v>
      </c>
      <c r="I81" s="91">
        <f>'Scope 1'!$AH$40</f>
        <v>0</v>
      </c>
      <c r="J81" s="91" t="str">
        <f>D81&amp;E81&amp;G81&amp;H81&amp;I81</f>
        <v>Scope 1Location 2: Refrigerant leakagekg0</v>
      </c>
      <c r="K81" s="123">
        <v>2025</v>
      </c>
      <c r="L81" s="91">
        <f>IFERROR(INDEX('Scope 1'!$AO$21:$AU$113,MATCH(J81,'Scope 1'!$AO$21:$AO$113,0),MATCH(K81,'Scope 1'!$AO$21:$AU$21,0)),0)</f>
        <v>0</v>
      </c>
      <c r="M81" s="91" t="str">
        <f t="shared" si="4"/>
        <v>Scope 1Refrigerant leakagekg0</v>
      </c>
      <c r="N81" s="91">
        <f>IFERROR(INDEX('Emission factors'!$K$14:$P$305,MATCH(M81,'Emission factors'!$J$14:$J$305,0),MATCH(K81,'Emission factors'!$K$12:$P$12,0)),0)</f>
        <v>0</v>
      </c>
      <c r="O81" s="91">
        <f t="shared" si="5"/>
        <v>0</v>
      </c>
    </row>
    <row r="82" spans="4:15" s="122" customFormat="1" ht="15" customHeight="1">
      <c r="D82" s="91" t="s">
        <v>7</v>
      </c>
      <c r="E82" s="91" t="str">
        <f>'Scope 1'!$D$34</f>
        <v xml:space="preserve">Location 2: </v>
      </c>
      <c r="F82" s="91"/>
      <c r="G82" s="91" t="str">
        <f>'Scope 1'!$D$30</f>
        <v>Refrigerant leakage</v>
      </c>
      <c r="H82" s="91" t="str">
        <f>'Scope 1'!$F$30</f>
        <v>kg</v>
      </c>
      <c r="I82" s="91">
        <f>'Scope 1'!$I$41</f>
        <v>0</v>
      </c>
      <c r="J82" s="91" t="str">
        <f t="shared" si="3"/>
        <v>Scope 1Location 2: Refrigerant leakagekg0</v>
      </c>
      <c r="K82" s="123">
        <v>2020</v>
      </c>
      <c r="L82" s="91">
        <f>IFERROR(INDEX('Scope 1'!$AO$21:$AU$113,MATCH(J82,'Scope 1'!$AO$21:$AO$113,0),MATCH(K82,'Scope 1'!$AO$21:$AU$21,0)),0)</f>
        <v>0</v>
      </c>
      <c r="M82" s="91" t="str">
        <f t="shared" si="4"/>
        <v>Scope 1Refrigerant leakagekg0</v>
      </c>
      <c r="N82" s="91">
        <f>IFERROR(INDEX('Emission factors'!$K$14:$P$305,MATCH(M82,'Emission factors'!$J$14:$J$305,0),MATCH(K82,'Emission factors'!$K$12:$P$12,0)),0)</f>
        <v>0</v>
      </c>
      <c r="O82" s="91">
        <f t="shared" si="5"/>
        <v>0</v>
      </c>
    </row>
    <row r="83" spans="4:15" s="122" customFormat="1" ht="15" customHeight="1">
      <c r="D83" s="91" t="s">
        <v>7</v>
      </c>
      <c r="E83" s="91" t="str">
        <f>'Scope 1'!$D$34</f>
        <v xml:space="preserve">Location 2: </v>
      </c>
      <c r="F83" s="91"/>
      <c r="G83" s="91" t="str">
        <f>'Scope 1'!$D$30</f>
        <v>Refrigerant leakage</v>
      </c>
      <c r="H83" s="91" t="str">
        <f>'Scope 1'!$F$30</f>
        <v>kg</v>
      </c>
      <c r="I83" s="91">
        <f>'Scope 1'!$N$41</f>
        <v>0</v>
      </c>
      <c r="J83" s="91" t="str">
        <f t="shared" si="3"/>
        <v>Scope 1Location 2: Refrigerant leakagekg0</v>
      </c>
      <c r="K83" s="123">
        <v>2021</v>
      </c>
      <c r="L83" s="91">
        <f>IFERROR(INDEX('Scope 1'!$AO$21:$AU$113,MATCH(J83,'Scope 1'!$AO$21:$AO$113,0),MATCH(K83,'Scope 1'!$AO$21:$AU$21,0)),0)</f>
        <v>0</v>
      </c>
      <c r="M83" s="91" t="str">
        <f t="shared" si="4"/>
        <v>Scope 1Refrigerant leakagekg0</v>
      </c>
      <c r="N83" s="91">
        <f>IFERROR(INDEX('Emission factors'!$K$14:$P$305,MATCH(M83,'Emission factors'!$J$14:$J$305,0),MATCH(K83,'Emission factors'!$K$12:$P$12,0)),0)</f>
        <v>0</v>
      </c>
      <c r="O83" s="91">
        <f t="shared" si="5"/>
        <v>0</v>
      </c>
    </row>
    <row r="84" spans="4:15" s="122" customFormat="1" ht="15" customHeight="1">
      <c r="D84" s="91" t="s">
        <v>7</v>
      </c>
      <c r="E84" s="91" t="str">
        <f>'Scope 1'!$D$34</f>
        <v xml:space="preserve">Location 2: </v>
      </c>
      <c r="F84" s="91"/>
      <c r="G84" s="91" t="str">
        <f>'Scope 1'!$D$30</f>
        <v>Refrigerant leakage</v>
      </c>
      <c r="H84" s="91" t="str">
        <f>'Scope 1'!$F$30</f>
        <v>kg</v>
      </c>
      <c r="I84" s="91">
        <f>'Scope 1'!$S$41</f>
        <v>0</v>
      </c>
      <c r="J84" s="91" t="str">
        <f t="shared" si="3"/>
        <v>Scope 1Location 2: Refrigerant leakagekg0</v>
      </c>
      <c r="K84" s="123">
        <v>2022</v>
      </c>
      <c r="L84" s="91">
        <f>IFERROR(INDEX('Scope 1'!$AO$21:$AU$113,MATCH(J84,'Scope 1'!$AO$21:$AO$113,0),MATCH(K84,'Scope 1'!$AO$21:$AU$21,0)),0)</f>
        <v>0</v>
      </c>
      <c r="M84" s="91" t="str">
        <f t="shared" si="4"/>
        <v>Scope 1Refrigerant leakagekg0</v>
      </c>
      <c r="N84" s="91">
        <f>IFERROR(INDEX('Emission factors'!$K$14:$P$305,MATCH(M84,'Emission factors'!$J$14:$J$305,0),MATCH(K84,'Emission factors'!$K$12:$P$12,0)),0)</f>
        <v>0</v>
      </c>
      <c r="O84" s="91">
        <f t="shared" si="5"/>
        <v>0</v>
      </c>
    </row>
    <row r="85" spans="4:15" s="122" customFormat="1" ht="15" customHeight="1">
      <c r="D85" s="91" t="s">
        <v>7</v>
      </c>
      <c r="E85" s="91" t="str">
        <f>'Scope 1'!$D$34</f>
        <v xml:space="preserve">Location 2: </v>
      </c>
      <c r="F85" s="91"/>
      <c r="G85" s="91" t="str">
        <f>'Scope 1'!$D$30</f>
        <v>Refrigerant leakage</v>
      </c>
      <c r="H85" s="91" t="str">
        <f>'Scope 1'!$F$30</f>
        <v>kg</v>
      </c>
      <c r="I85" s="91">
        <f>'Scope 1'!$X$41</f>
        <v>0</v>
      </c>
      <c r="J85" s="91" t="str">
        <f t="shared" si="3"/>
        <v>Scope 1Location 2: Refrigerant leakagekg0</v>
      </c>
      <c r="K85" s="123">
        <v>2023</v>
      </c>
      <c r="L85" s="91">
        <f>IFERROR(INDEX('Scope 1'!$AO$21:$AU$113,MATCH(J85,'Scope 1'!$AO$21:$AO$113,0),MATCH(K85,'Scope 1'!$AO$21:$AU$21,0)),0)</f>
        <v>0</v>
      </c>
      <c r="M85" s="91" t="str">
        <f t="shared" si="4"/>
        <v>Scope 1Refrigerant leakagekg0</v>
      </c>
      <c r="N85" s="91">
        <f>IFERROR(INDEX('Emission factors'!$K$14:$P$305,MATCH(M85,'Emission factors'!$J$14:$J$305,0),MATCH(K85,'Emission factors'!$K$12:$P$12,0)),0)</f>
        <v>0</v>
      </c>
      <c r="O85" s="91">
        <f t="shared" si="5"/>
        <v>0</v>
      </c>
    </row>
    <row r="86" spans="4:15" s="122" customFormat="1" ht="15" customHeight="1">
      <c r="D86" s="91" t="s">
        <v>7</v>
      </c>
      <c r="E86" s="91" t="str">
        <f>'Scope 1'!$D$34</f>
        <v xml:space="preserve">Location 2: </v>
      </c>
      <c r="F86" s="91"/>
      <c r="G86" s="91" t="str">
        <f>'Scope 1'!$D$30</f>
        <v>Refrigerant leakage</v>
      </c>
      <c r="H86" s="91" t="str">
        <f>'Scope 1'!$F$30</f>
        <v>kg</v>
      </c>
      <c r="I86" s="91">
        <f>'Scope 1'!$AC$41</f>
        <v>0</v>
      </c>
      <c r="J86" s="91" t="str">
        <f t="shared" si="3"/>
        <v>Scope 1Location 2: Refrigerant leakagekg0</v>
      </c>
      <c r="K86" s="123">
        <v>2024</v>
      </c>
      <c r="L86" s="91">
        <f>IFERROR(INDEX('Scope 1'!$AO$21:$AU$113,MATCH(J86,'Scope 1'!$AO$21:$AO$113,0),MATCH(K86,'Scope 1'!$AO$21:$AU$21,0)),0)</f>
        <v>0</v>
      </c>
      <c r="M86" s="91" t="str">
        <f t="shared" si="4"/>
        <v>Scope 1Refrigerant leakagekg0</v>
      </c>
      <c r="N86" s="91">
        <f>IFERROR(INDEX('Emission factors'!$K$14:$P$305,MATCH(M86,'Emission factors'!$J$14:$J$305,0),MATCH(K86,'Emission factors'!$K$12:$P$12,0)),0)</f>
        <v>0</v>
      </c>
      <c r="O86" s="91">
        <f t="shared" si="5"/>
        <v>0</v>
      </c>
    </row>
    <row r="87" spans="4:15" s="122" customFormat="1" ht="15" customHeight="1">
      <c r="D87" s="91" t="s">
        <v>7</v>
      </c>
      <c r="E87" s="91" t="str">
        <f>'Scope 1'!$D$34</f>
        <v xml:space="preserve">Location 2: </v>
      </c>
      <c r="F87" s="91"/>
      <c r="G87" s="91" t="str">
        <f>'Scope 1'!$D$30</f>
        <v>Refrigerant leakage</v>
      </c>
      <c r="H87" s="91" t="str">
        <f>'Scope 1'!$F$30</f>
        <v>kg</v>
      </c>
      <c r="I87" s="91">
        <f>'Scope 1'!$AH$41</f>
        <v>0</v>
      </c>
      <c r="J87" s="91" t="str">
        <f t="shared" si="3"/>
        <v>Scope 1Location 2: Refrigerant leakagekg0</v>
      </c>
      <c r="K87" s="123">
        <v>2025</v>
      </c>
      <c r="L87" s="91">
        <f>IFERROR(INDEX('Scope 1'!$AO$21:$AU$113,MATCH(J87,'Scope 1'!$AO$21:$AO$113,0),MATCH(K87,'Scope 1'!$AO$21:$AU$21,0)),0)</f>
        <v>0</v>
      </c>
      <c r="M87" s="91" t="str">
        <f t="shared" si="4"/>
        <v>Scope 1Refrigerant leakagekg0</v>
      </c>
      <c r="N87" s="91">
        <f>IFERROR(INDEX('Emission factors'!$K$14:$P$305,MATCH(M87,'Emission factors'!$J$14:$J$305,0),MATCH(K87,'Emission factors'!$K$12:$P$12,0)),0)</f>
        <v>0</v>
      </c>
      <c r="O87" s="91">
        <f t="shared" si="5"/>
        <v>0</v>
      </c>
    </row>
    <row r="88" spans="4:15" s="122" customFormat="1" ht="15" customHeight="1">
      <c r="D88" s="91" t="s">
        <v>7</v>
      </c>
      <c r="E88" s="91" t="str">
        <f>'Scope 1'!$D$43</f>
        <v xml:space="preserve">Location 3: </v>
      </c>
      <c r="F88" s="91"/>
      <c r="G88" s="91" t="str">
        <f>'Scope 1'!$D$27</f>
        <v>Natural gas</v>
      </c>
      <c r="H88" s="91" t="str">
        <f>'Scope 1'!$F$45</f>
        <v>Select unit</v>
      </c>
      <c r="I88" s="91"/>
      <c r="J88" s="91" t="str">
        <f t="shared" si="3"/>
        <v>Scope 1Location 3: Natural gasSelect unit</v>
      </c>
      <c r="K88" s="123">
        <v>2020</v>
      </c>
      <c r="L88" s="91">
        <f>IFERROR(INDEX('Scope 1'!$AO$21:$AU$113,MATCH(J88,'Scope 1'!$AO$21:$AO$113,0),MATCH(K88,'Scope 1'!$AO$21:$AU$21,0)),0)</f>
        <v>0</v>
      </c>
      <c r="M88" s="91" t="str">
        <f t="shared" si="4"/>
        <v>Scope 1Natural gasSelect unit</v>
      </c>
      <c r="N88" s="91">
        <f>IFERROR(INDEX('Emission factors'!$K$14:$P$305,MATCH(M88,'Emission factors'!$J$14:$J$305,0),MATCH(K88,'Emission factors'!$K$12:$P$12,0)),0)</f>
        <v>0</v>
      </c>
      <c r="O88" s="91">
        <f t="shared" si="5"/>
        <v>0</v>
      </c>
    </row>
    <row r="89" spans="4:15" s="122" customFormat="1" ht="15" customHeight="1">
      <c r="D89" s="91" t="s">
        <v>7</v>
      </c>
      <c r="E89" s="91" t="str">
        <f>'Scope 1'!$D$43</f>
        <v xml:space="preserve">Location 3: </v>
      </c>
      <c r="F89" s="91"/>
      <c r="G89" s="91" t="str">
        <f>'Scope 1'!$D$27</f>
        <v>Natural gas</v>
      </c>
      <c r="H89" s="91" t="str">
        <f>'Scope 1'!$F$45</f>
        <v>Select unit</v>
      </c>
      <c r="I89" s="91"/>
      <c r="J89" s="91" t="str">
        <f t="shared" si="3"/>
        <v>Scope 1Location 3: Natural gasSelect unit</v>
      </c>
      <c r="K89" s="123">
        <v>2021</v>
      </c>
      <c r="L89" s="91">
        <f>IFERROR(INDEX('Scope 1'!$AO$21:$AU$113,MATCH(J89,'Scope 1'!$AO$21:$AO$113,0),MATCH(K89,'Scope 1'!$AO$21:$AU$21,0)),0)</f>
        <v>0</v>
      </c>
      <c r="M89" s="91" t="str">
        <f t="shared" si="4"/>
        <v>Scope 1Natural gasSelect unit</v>
      </c>
      <c r="N89" s="91">
        <f>IFERROR(INDEX('Emission factors'!$K$14:$P$305,MATCH(M89,'Emission factors'!$J$14:$J$305,0),MATCH(K89,'Emission factors'!$K$12:$P$12,0)),0)</f>
        <v>0</v>
      </c>
      <c r="O89" s="91">
        <f t="shared" si="5"/>
        <v>0</v>
      </c>
    </row>
    <row r="90" spans="4:15" s="122" customFormat="1" ht="15" customHeight="1">
      <c r="D90" s="91" t="s">
        <v>7</v>
      </c>
      <c r="E90" s="91" t="str">
        <f>'Scope 1'!$D$43</f>
        <v xml:space="preserve">Location 3: </v>
      </c>
      <c r="F90" s="91"/>
      <c r="G90" s="91" t="str">
        <f>'Scope 1'!$D$27</f>
        <v>Natural gas</v>
      </c>
      <c r="H90" s="91" t="str">
        <f>'Scope 1'!$F$45</f>
        <v>Select unit</v>
      </c>
      <c r="I90" s="91"/>
      <c r="J90" s="91" t="str">
        <f t="shared" si="3"/>
        <v>Scope 1Location 3: Natural gasSelect unit</v>
      </c>
      <c r="K90" s="123">
        <v>2022</v>
      </c>
      <c r="L90" s="91">
        <f>IFERROR(INDEX('Scope 1'!$AO$21:$AU$113,MATCH(J90,'Scope 1'!$AO$21:$AO$113,0),MATCH(K90,'Scope 1'!$AO$21:$AU$21,0)),0)</f>
        <v>0</v>
      </c>
      <c r="M90" s="91" t="str">
        <f t="shared" si="4"/>
        <v>Scope 1Natural gasSelect unit</v>
      </c>
      <c r="N90" s="91">
        <f>IFERROR(INDEX('Emission factors'!$K$14:$P$305,MATCH(M90,'Emission factors'!$J$14:$J$305,0),MATCH(K90,'Emission factors'!$K$12:$P$12,0)),0)</f>
        <v>0</v>
      </c>
      <c r="O90" s="91">
        <f t="shared" si="5"/>
        <v>0</v>
      </c>
    </row>
    <row r="91" spans="4:15" s="122" customFormat="1" ht="15" customHeight="1">
      <c r="D91" s="91" t="s">
        <v>7</v>
      </c>
      <c r="E91" s="91" t="str">
        <f>'Scope 1'!$D$43</f>
        <v xml:space="preserve">Location 3: </v>
      </c>
      <c r="F91" s="91"/>
      <c r="G91" s="91" t="str">
        <f>'Scope 1'!$D$27</f>
        <v>Natural gas</v>
      </c>
      <c r="H91" s="91" t="str">
        <f>'Scope 1'!$F$45</f>
        <v>Select unit</v>
      </c>
      <c r="I91" s="91"/>
      <c r="J91" s="91" t="str">
        <f t="shared" si="3"/>
        <v>Scope 1Location 3: Natural gasSelect unit</v>
      </c>
      <c r="K91" s="123">
        <v>2023</v>
      </c>
      <c r="L91" s="91">
        <f>IFERROR(INDEX('Scope 1'!$AO$21:$AU$113,MATCH(J91,'Scope 1'!$AO$21:$AO$113,0),MATCH(K91,'Scope 1'!$AO$21:$AU$21,0)),0)</f>
        <v>0</v>
      </c>
      <c r="M91" s="91" t="str">
        <f t="shared" si="4"/>
        <v>Scope 1Natural gasSelect unit</v>
      </c>
      <c r="N91" s="91">
        <f>IFERROR(INDEX('Emission factors'!$K$14:$P$305,MATCH(M91,'Emission factors'!$J$14:$J$305,0),MATCH(K91,'Emission factors'!$K$12:$P$12,0)),0)</f>
        <v>0</v>
      </c>
      <c r="O91" s="91">
        <f t="shared" si="5"/>
        <v>0</v>
      </c>
    </row>
    <row r="92" spans="4:15" s="122" customFormat="1" ht="15" customHeight="1">
      <c r="D92" s="91" t="s">
        <v>7</v>
      </c>
      <c r="E92" s="91" t="str">
        <f>'Scope 1'!$D$43</f>
        <v xml:space="preserve">Location 3: </v>
      </c>
      <c r="F92" s="91"/>
      <c r="G92" s="91" t="str">
        <f>'Scope 1'!$D$27</f>
        <v>Natural gas</v>
      </c>
      <c r="H92" s="91" t="str">
        <f>'Scope 1'!$F$45</f>
        <v>Select unit</v>
      </c>
      <c r="I92" s="91"/>
      <c r="J92" s="91" t="str">
        <f t="shared" si="3"/>
        <v>Scope 1Location 3: Natural gasSelect unit</v>
      </c>
      <c r="K92" s="123">
        <v>2024</v>
      </c>
      <c r="L92" s="91">
        <f>IFERROR(INDEX('Scope 1'!$AO$21:$AU$113,MATCH(J92,'Scope 1'!$AO$21:$AO$113,0),MATCH(K92,'Scope 1'!$AO$21:$AU$21,0)),0)</f>
        <v>0</v>
      </c>
      <c r="M92" s="91" t="str">
        <f t="shared" si="4"/>
        <v>Scope 1Natural gasSelect unit</v>
      </c>
      <c r="N92" s="91">
        <f>IFERROR(INDEX('Emission factors'!$K$14:$P$305,MATCH(M92,'Emission factors'!$J$14:$J$305,0),MATCH(K92,'Emission factors'!$K$12:$P$12,0)),0)</f>
        <v>0</v>
      </c>
      <c r="O92" s="91">
        <f t="shared" si="5"/>
        <v>0</v>
      </c>
    </row>
    <row r="93" spans="4:15" s="122" customFormat="1" ht="15" customHeight="1">
      <c r="D93" s="91" t="s">
        <v>7</v>
      </c>
      <c r="E93" s="91" t="str">
        <f>'Scope 1'!$D$43</f>
        <v xml:space="preserve">Location 3: </v>
      </c>
      <c r="F93" s="91"/>
      <c r="G93" s="91" t="str">
        <f>'Scope 1'!$D$27</f>
        <v>Natural gas</v>
      </c>
      <c r="H93" s="91" t="str">
        <f>'Scope 1'!$F$45</f>
        <v>Select unit</v>
      </c>
      <c r="I93" s="91"/>
      <c r="J93" s="91" t="str">
        <f t="shared" si="3"/>
        <v>Scope 1Location 3: Natural gasSelect unit</v>
      </c>
      <c r="K93" s="123">
        <v>2025</v>
      </c>
      <c r="L93" s="91">
        <f>IFERROR(INDEX('Scope 1'!$AO$21:$AU$113,MATCH(J93,'Scope 1'!$AO$21:$AO$113,0),MATCH(K93,'Scope 1'!$AO$21:$AU$21,0)),0)</f>
        <v>0</v>
      </c>
      <c r="M93" s="91" t="str">
        <f t="shared" si="4"/>
        <v>Scope 1Natural gasSelect unit</v>
      </c>
      <c r="N93" s="91">
        <f>IFERROR(INDEX('Emission factors'!$K$14:$P$305,MATCH(M93,'Emission factors'!$J$14:$J$305,0),MATCH(K93,'Emission factors'!$K$12:$P$12,0)),0)</f>
        <v>0</v>
      </c>
      <c r="O93" s="91">
        <f t="shared" si="5"/>
        <v>0</v>
      </c>
    </row>
    <row r="94" spans="4:15" s="122" customFormat="1" ht="14.65" customHeight="1">
      <c r="D94" s="91" t="s">
        <v>7</v>
      </c>
      <c r="E94" s="91" t="str">
        <f>'Scope 1'!$D$43</f>
        <v xml:space="preserve">Location 3: </v>
      </c>
      <c r="F94" s="91"/>
      <c r="G94" s="91" t="str">
        <f>'Scope 1'!$D$28</f>
        <v>Diesel consumption for energy generation</v>
      </c>
      <c r="H94" s="91" t="str">
        <f>'Scope 1'!$F$28</f>
        <v>Liters</v>
      </c>
      <c r="I94" s="91"/>
      <c r="J94" s="91" t="str">
        <f t="shared" si="3"/>
        <v>Scope 1Location 3: Diesel consumption for energy generationLiters</v>
      </c>
      <c r="K94" s="123">
        <v>2020</v>
      </c>
      <c r="L94" s="91">
        <f>IFERROR(INDEX('Scope 1'!$AO$21:$AU$113,MATCH(J94,'Scope 1'!$AO$21:$AO$113,0),MATCH(K94,'Scope 1'!$AO$21:$AU$21,0)),0)</f>
        <v>0</v>
      </c>
      <c r="M94" s="91" t="str">
        <f t="shared" si="4"/>
        <v>Scope 1Diesel consumption for energy generationLiters</v>
      </c>
      <c r="N94" s="91">
        <f>IFERROR(INDEX('Emission factors'!$K$14:$P$305,MATCH(M94,'Emission factors'!$J$14:$J$305,0),MATCH(K94,'Emission factors'!$K$12:$P$12,0)),0)</f>
        <v>2.6059999999999999</v>
      </c>
      <c r="O94" s="91">
        <f t="shared" si="5"/>
        <v>0</v>
      </c>
    </row>
    <row r="95" spans="4:15" s="122" customFormat="1" ht="14.65" customHeight="1">
      <c r="D95" s="91" t="s">
        <v>7</v>
      </c>
      <c r="E95" s="91" t="str">
        <f>'Scope 1'!$D$43</f>
        <v xml:space="preserve">Location 3: </v>
      </c>
      <c r="F95" s="91"/>
      <c r="G95" s="91" t="str">
        <f>'Scope 1'!$D$28</f>
        <v>Diesel consumption for energy generation</v>
      </c>
      <c r="H95" s="91" t="str">
        <f>'Scope 1'!$F$28</f>
        <v>Liters</v>
      </c>
      <c r="I95" s="91"/>
      <c r="J95" s="91" t="str">
        <f t="shared" si="3"/>
        <v>Scope 1Location 3: Diesel consumption for energy generationLiters</v>
      </c>
      <c r="K95" s="123">
        <v>2021</v>
      </c>
      <c r="L95" s="91">
        <f>IFERROR(INDEX('Scope 1'!$AO$21:$AU$113,MATCH(J95,'Scope 1'!$AO$21:$AO$113,0),MATCH(K95,'Scope 1'!$AO$21:$AU$21,0)),0)</f>
        <v>0</v>
      </c>
      <c r="M95" s="91" t="str">
        <f t="shared" si="4"/>
        <v>Scope 1Diesel consumption for energy generationLiters</v>
      </c>
      <c r="N95" s="91">
        <f>IFERROR(INDEX('Emission factors'!$K$14:$P$305,MATCH(M95,'Emission factors'!$J$14:$J$305,0),MATCH(K95,'Emission factors'!$K$12:$P$12,0)),0)</f>
        <v>2.4740000000000002</v>
      </c>
      <c r="O95" s="91">
        <f t="shared" si="5"/>
        <v>0</v>
      </c>
    </row>
    <row r="96" spans="4:15" s="122" customFormat="1" ht="14.65" customHeight="1">
      <c r="D96" s="91" t="s">
        <v>7</v>
      </c>
      <c r="E96" s="91" t="str">
        <f>'Scope 1'!$D$43</f>
        <v xml:space="preserve">Location 3: </v>
      </c>
      <c r="F96" s="91"/>
      <c r="G96" s="91" t="str">
        <f>'Scope 1'!$D$28</f>
        <v>Diesel consumption for energy generation</v>
      </c>
      <c r="H96" s="91" t="str">
        <f>'Scope 1'!$F$28</f>
        <v>Liters</v>
      </c>
      <c r="I96" s="91"/>
      <c r="J96" s="91" t="str">
        <f t="shared" si="3"/>
        <v>Scope 1Location 3: Diesel consumption for energy generationLiters</v>
      </c>
      <c r="K96" s="123">
        <v>2022</v>
      </c>
      <c r="L96" s="91">
        <f>IFERROR(INDEX('Scope 1'!$AO$21:$AU$113,MATCH(J96,'Scope 1'!$AO$21:$AO$113,0),MATCH(K96,'Scope 1'!$AO$21:$AU$21,0)),0)</f>
        <v>0</v>
      </c>
      <c r="M96" s="91" t="str">
        <f t="shared" si="4"/>
        <v>Scope 1Diesel consumption for energy generationLiters</v>
      </c>
      <c r="N96" s="91">
        <f>IFERROR(INDEX('Emission factors'!$K$14:$P$305,MATCH(M96,'Emission factors'!$J$14:$J$305,0),MATCH(K96,'Emission factors'!$K$12:$P$12,0)),0)</f>
        <v>2.4740000000000002</v>
      </c>
      <c r="O96" s="91">
        <f t="shared" si="5"/>
        <v>0</v>
      </c>
    </row>
    <row r="97" spans="4:15" s="122" customFormat="1" ht="14.65" customHeight="1">
      <c r="D97" s="91" t="s">
        <v>7</v>
      </c>
      <c r="E97" s="91" t="str">
        <f>'Scope 1'!$D$43</f>
        <v xml:space="preserve">Location 3: </v>
      </c>
      <c r="F97" s="91"/>
      <c r="G97" s="91" t="str">
        <f>'Scope 1'!$D$28</f>
        <v>Diesel consumption for energy generation</v>
      </c>
      <c r="H97" s="91" t="str">
        <f>'Scope 1'!$F$28</f>
        <v>Liters</v>
      </c>
      <c r="I97" s="91"/>
      <c r="J97" s="91" t="str">
        <f t="shared" si="3"/>
        <v>Scope 1Location 3: Diesel consumption for energy generationLiters</v>
      </c>
      <c r="K97" s="123">
        <v>2023</v>
      </c>
      <c r="L97" s="91">
        <f>IFERROR(INDEX('Scope 1'!$AO$21:$AU$113,MATCH(J97,'Scope 1'!$AO$21:$AO$113,0),MATCH(K97,'Scope 1'!$AO$21:$AU$21,0)),0)</f>
        <v>0</v>
      </c>
      <c r="M97" s="91" t="str">
        <f t="shared" si="4"/>
        <v>Scope 1Diesel consumption for energy generationLiters</v>
      </c>
      <c r="N97" s="91">
        <f>IFERROR(INDEX('Emission factors'!$K$14:$P$305,MATCH(M97,'Emission factors'!$J$14:$J$305,0),MATCH(K97,'Emission factors'!$K$12:$P$12,0)),0)</f>
        <v>2.468</v>
      </c>
      <c r="O97" s="91">
        <f t="shared" si="5"/>
        <v>0</v>
      </c>
    </row>
    <row r="98" spans="4:15" s="122" customFormat="1" ht="14.65" customHeight="1">
      <c r="D98" s="91" t="s">
        <v>7</v>
      </c>
      <c r="E98" s="91" t="str">
        <f>'Scope 1'!$D$43</f>
        <v xml:space="preserve">Location 3: </v>
      </c>
      <c r="F98" s="91"/>
      <c r="G98" s="91" t="str">
        <f>'Scope 1'!$D$28</f>
        <v>Diesel consumption for energy generation</v>
      </c>
      <c r="H98" s="91" t="str">
        <f>'Scope 1'!$F$28</f>
        <v>Liters</v>
      </c>
      <c r="I98" s="91"/>
      <c r="J98" s="91" t="str">
        <f t="shared" si="3"/>
        <v>Scope 1Location 3: Diesel consumption for energy generationLiters</v>
      </c>
      <c r="K98" s="123">
        <v>2024</v>
      </c>
      <c r="L98" s="91">
        <f>IFERROR(INDEX('Scope 1'!$AO$21:$AU$113,MATCH(J98,'Scope 1'!$AO$21:$AO$113,0),MATCH(K98,'Scope 1'!$AO$21:$AU$21,0)),0)</f>
        <v>0</v>
      </c>
      <c r="M98" s="91" t="str">
        <f t="shared" si="4"/>
        <v>Scope 1Diesel consumption for energy generationLiters</v>
      </c>
      <c r="N98" s="91">
        <f>IFERROR(INDEX('Emission factors'!$K$14:$P$305,MATCH(M98,'Emission factors'!$J$14:$J$305,0),MATCH(K98,'Emission factors'!$K$12:$P$12,0)),0)</f>
        <v>0</v>
      </c>
      <c r="O98" s="91">
        <f t="shared" si="5"/>
        <v>0</v>
      </c>
    </row>
    <row r="99" spans="4:15" s="122" customFormat="1" ht="14.65" customHeight="1">
      <c r="D99" s="91" t="s">
        <v>7</v>
      </c>
      <c r="E99" s="91" t="str">
        <f>'Scope 1'!$D$43</f>
        <v xml:space="preserve">Location 3: </v>
      </c>
      <c r="F99" s="91"/>
      <c r="G99" s="91" t="str">
        <f>'Scope 1'!$D$28</f>
        <v>Diesel consumption for energy generation</v>
      </c>
      <c r="H99" s="91" t="str">
        <f>'Scope 1'!$F$28</f>
        <v>Liters</v>
      </c>
      <c r="I99" s="91"/>
      <c r="J99" s="91" t="str">
        <f t="shared" si="3"/>
        <v>Scope 1Location 3: Diesel consumption for energy generationLiters</v>
      </c>
      <c r="K99" s="123">
        <v>2025</v>
      </c>
      <c r="L99" s="91">
        <f>IFERROR(INDEX('Scope 1'!$AO$21:$AU$113,MATCH(J99,'Scope 1'!$AO$21:$AO$113,0),MATCH(K99,'Scope 1'!$AO$21:$AU$21,0)),0)</f>
        <v>0</v>
      </c>
      <c r="M99" s="91" t="str">
        <f t="shared" si="4"/>
        <v>Scope 1Diesel consumption for energy generationLiters</v>
      </c>
      <c r="N99" s="91">
        <f>IFERROR(INDEX('Emission factors'!$K$14:$P$305,MATCH(M99,'Emission factors'!$J$14:$J$305,0),MATCH(K99,'Emission factors'!$K$12:$P$12,0)),0)</f>
        <v>0</v>
      </c>
      <c r="O99" s="91">
        <f t="shared" si="5"/>
        <v>0</v>
      </c>
    </row>
    <row r="100" spans="4:15" s="122" customFormat="1" ht="14.65" customHeight="1">
      <c r="D100" s="91" t="s">
        <v>7</v>
      </c>
      <c r="E100" s="91" t="str">
        <f>'Scope 1'!$D$43</f>
        <v xml:space="preserve">Location 3: </v>
      </c>
      <c r="F100" s="91"/>
      <c r="G100" s="91" t="str">
        <f>'Scope 1'!$D$29</f>
        <v>Petrol consumption for energy generation</v>
      </c>
      <c r="H100" s="91" t="str">
        <f>'Scope 1'!$F$29</f>
        <v>Liters</v>
      </c>
      <c r="I100" s="91"/>
      <c r="J100" s="91" t="str">
        <f t="shared" si="3"/>
        <v>Scope 1Location 3: Petrol consumption for energy generationLiters</v>
      </c>
      <c r="K100" s="123">
        <v>2020</v>
      </c>
      <c r="L100" s="91">
        <f>IFERROR(INDEX('Scope 1'!$AO$21:$AU$113,MATCH(J100,'Scope 1'!$AO$21:$AO$113,0),MATCH(K100,'Scope 1'!$AO$21:$AU$21,0)),0)</f>
        <v>0</v>
      </c>
      <c r="M100" s="91" t="str">
        <f t="shared" si="4"/>
        <v>Scope 1Petrol consumption for energy generationLiters</v>
      </c>
      <c r="N100" s="91">
        <f>IFERROR(INDEX('Emission factors'!$K$14:$P$305,MATCH(M100,'Emission factors'!$J$14:$J$305,0),MATCH(K100,'Emission factors'!$K$12:$P$12,0)),0)</f>
        <v>2.2690000000000001</v>
      </c>
      <c r="O100" s="91">
        <f t="shared" si="5"/>
        <v>0</v>
      </c>
    </row>
    <row r="101" spans="4:15" s="122" customFormat="1" ht="14.65" customHeight="1">
      <c r="D101" s="91" t="s">
        <v>7</v>
      </c>
      <c r="E101" s="91" t="str">
        <f>'Scope 1'!$D$43</f>
        <v xml:space="preserve">Location 3: </v>
      </c>
      <c r="F101" s="91"/>
      <c r="G101" s="91" t="str">
        <f>'Scope 1'!$D$29</f>
        <v>Petrol consumption for energy generation</v>
      </c>
      <c r="H101" s="91" t="str">
        <f>'Scope 1'!$F$29</f>
        <v>Liters</v>
      </c>
      <c r="I101" s="91"/>
      <c r="J101" s="91" t="str">
        <f t="shared" si="3"/>
        <v>Scope 1Location 3: Petrol consumption for energy generationLiters</v>
      </c>
      <c r="K101" s="123">
        <v>2021</v>
      </c>
      <c r="L101" s="91">
        <f>IFERROR(INDEX('Scope 1'!$AO$21:$AU$113,MATCH(J101,'Scope 1'!$AO$21:$AO$113,0),MATCH(K101,'Scope 1'!$AO$21:$AU$21,0)),0)</f>
        <v>0</v>
      </c>
      <c r="M101" s="91" t="str">
        <f t="shared" si="4"/>
        <v>Scope 1Petrol consumption for energy generationLiters</v>
      </c>
      <c r="N101" s="91">
        <f>IFERROR(INDEX('Emission factors'!$K$14:$P$305,MATCH(M101,'Emission factors'!$J$14:$J$305,0),MATCH(K101,'Emission factors'!$K$12:$P$12,0)),0)</f>
        <v>2.141</v>
      </c>
      <c r="O101" s="91">
        <f t="shared" si="5"/>
        <v>0</v>
      </c>
    </row>
    <row r="102" spans="4:15" s="122" customFormat="1" ht="14.65" customHeight="1">
      <c r="D102" s="91" t="s">
        <v>7</v>
      </c>
      <c r="E102" s="91" t="str">
        <f>'Scope 1'!$D$43</f>
        <v xml:space="preserve">Location 3: </v>
      </c>
      <c r="F102" s="91"/>
      <c r="G102" s="91" t="str">
        <f>'Scope 1'!$D$29</f>
        <v>Petrol consumption for energy generation</v>
      </c>
      <c r="H102" s="91" t="str">
        <f>'Scope 1'!$F$29</f>
        <v>Liters</v>
      </c>
      <c r="I102" s="91"/>
      <c r="J102" s="91" t="str">
        <f t="shared" si="3"/>
        <v>Scope 1Location 3: Petrol consumption for energy generationLiters</v>
      </c>
      <c r="K102" s="123">
        <v>2022</v>
      </c>
      <c r="L102" s="91">
        <f>IFERROR(INDEX('Scope 1'!$AO$21:$AU$113,MATCH(J102,'Scope 1'!$AO$21:$AO$113,0),MATCH(K102,'Scope 1'!$AO$21:$AU$21,0)),0)</f>
        <v>0</v>
      </c>
      <c r="M102" s="91" t="str">
        <f t="shared" si="4"/>
        <v>Scope 1Petrol consumption for energy generationLiters</v>
      </c>
      <c r="N102" s="91">
        <f>IFERROR(INDEX('Emission factors'!$K$14:$P$305,MATCH(M102,'Emission factors'!$J$14:$J$305,0),MATCH(K102,'Emission factors'!$K$12:$P$12,0)),0)</f>
        <v>2.141</v>
      </c>
      <c r="O102" s="91">
        <f t="shared" si="5"/>
        <v>0</v>
      </c>
    </row>
    <row r="103" spans="4:15" s="122" customFormat="1" ht="14.65" customHeight="1">
      <c r="D103" s="91" t="s">
        <v>7</v>
      </c>
      <c r="E103" s="91" t="str">
        <f>'Scope 1'!$D$43</f>
        <v xml:space="preserve">Location 3: </v>
      </c>
      <c r="F103" s="91"/>
      <c r="G103" s="91" t="str">
        <f>'Scope 1'!$D$29</f>
        <v>Petrol consumption for energy generation</v>
      </c>
      <c r="H103" s="91" t="str">
        <f>'Scope 1'!$F$29</f>
        <v>Liters</v>
      </c>
      <c r="I103" s="91"/>
      <c r="J103" s="91" t="str">
        <f t="shared" si="3"/>
        <v>Scope 1Location 3: Petrol consumption for energy generationLiters</v>
      </c>
      <c r="K103" s="123">
        <v>2023</v>
      </c>
      <c r="L103" s="91">
        <f>IFERROR(INDEX('Scope 1'!$AO$21:$AU$113,MATCH(J103,'Scope 1'!$AO$21:$AO$113,0),MATCH(K103,'Scope 1'!$AO$21:$AU$21,0)),0)</f>
        <v>0</v>
      </c>
      <c r="M103" s="91" t="str">
        <f t="shared" si="4"/>
        <v>Scope 1Petrol consumption for energy generationLiters</v>
      </c>
      <c r="N103" s="91">
        <f>IFERROR(INDEX('Emission factors'!$K$14:$P$305,MATCH(M103,'Emission factors'!$J$14:$J$305,0),MATCH(K103,'Emission factors'!$K$12:$P$12,0)),0)</f>
        <v>2.1760000000000002</v>
      </c>
      <c r="O103" s="91">
        <f t="shared" si="5"/>
        <v>0</v>
      </c>
    </row>
    <row r="104" spans="4:15" s="122" customFormat="1" ht="14.65" customHeight="1">
      <c r="D104" s="91" t="s">
        <v>7</v>
      </c>
      <c r="E104" s="91" t="str">
        <f>'Scope 1'!$D$43</f>
        <v xml:space="preserve">Location 3: </v>
      </c>
      <c r="F104" s="91"/>
      <c r="G104" s="91" t="str">
        <f>'Scope 1'!$D$29</f>
        <v>Petrol consumption for energy generation</v>
      </c>
      <c r="H104" s="91" t="str">
        <f>'Scope 1'!$F$29</f>
        <v>Liters</v>
      </c>
      <c r="I104" s="91"/>
      <c r="J104" s="91" t="str">
        <f t="shared" si="3"/>
        <v>Scope 1Location 3: Petrol consumption for energy generationLiters</v>
      </c>
      <c r="K104" s="123">
        <v>2024</v>
      </c>
      <c r="L104" s="91">
        <f>IFERROR(INDEX('Scope 1'!$AO$21:$AU$113,MATCH(J104,'Scope 1'!$AO$21:$AO$113,0),MATCH(K104,'Scope 1'!$AO$21:$AU$21,0)),0)</f>
        <v>0</v>
      </c>
      <c r="M104" s="91" t="str">
        <f t="shared" si="4"/>
        <v>Scope 1Petrol consumption for energy generationLiters</v>
      </c>
      <c r="N104" s="91">
        <f>IFERROR(INDEX('Emission factors'!$K$14:$P$305,MATCH(M104,'Emission factors'!$J$14:$J$305,0),MATCH(K104,'Emission factors'!$K$12:$P$12,0)),0)</f>
        <v>0</v>
      </c>
      <c r="O104" s="91">
        <f t="shared" si="5"/>
        <v>0</v>
      </c>
    </row>
    <row r="105" spans="4:15" s="122" customFormat="1" ht="14.65" customHeight="1">
      <c r="D105" s="91" t="s">
        <v>7</v>
      </c>
      <c r="E105" s="91" t="str">
        <f>'Scope 1'!$D$43</f>
        <v xml:space="preserve">Location 3: </v>
      </c>
      <c r="F105" s="91"/>
      <c r="G105" s="91" t="str">
        <f>'Scope 1'!$D$29</f>
        <v>Petrol consumption for energy generation</v>
      </c>
      <c r="H105" s="91" t="str">
        <f>'Scope 1'!$F$29</f>
        <v>Liters</v>
      </c>
      <c r="I105" s="91"/>
      <c r="J105" s="91" t="str">
        <f t="shared" si="3"/>
        <v>Scope 1Location 3: Petrol consumption for energy generationLiters</v>
      </c>
      <c r="K105" s="123">
        <v>2025</v>
      </c>
      <c r="L105" s="91">
        <f>IFERROR(INDEX('Scope 1'!$AO$21:$AU$113,MATCH(J105,'Scope 1'!$AO$21:$AO$113,0),MATCH(K105,'Scope 1'!$AO$21:$AU$21,0)),0)</f>
        <v>0</v>
      </c>
      <c r="M105" s="91" t="str">
        <f t="shared" si="4"/>
        <v>Scope 1Petrol consumption for energy generationLiters</v>
      </c>
      <c r="N105" s="91">
        <f>IFERROR(INDEX('Emission factors'!$K$14:$P$305,MATCH(M105,'Emission factors'!$J$14:$J$305,0),MATCH(K105,'Emission factors'!$K$12:$P$12,0)),0)</f>
        <v>0</v>
      </c>
      <c r="O105" s="91">
        <f t="shared" si="5"/>
        <v>0</v>
      </c>
    </row>
    <row r="106" spans="4:15" s="122" customFormat="1" ht="14.65" customHeight="1">
      <c r="D106" s="91" t="s">
        <v>7</v>
      </c>
      <c r="E106" s="91" t="str">
        <f>'Scope 1'!$D$43</f>
        <v xml:space="preserve">Location 3: </v>
      </c>
      <c r="F106" s="91"/>
      <c r="G106" s="91" t="str">
        <f>'Scope 1'!$D$30</f>
        <v>Refrigerant leakage</v>
      </c>
      <c r="H106" s="91" t="str">
        <f>'Scope 1'!$F$30</f>
        <v>kg</v>
      </c>
      <c r="I106" s="91">
        <f>'Scope 1'!$I$48</f>
        <v>0</v>
      </c>
      <c r="J106" s="91" t="str">
        <f t="shared" si="3"/>
        <v>Scope 1Location 3: Refrigerant leakagekg0</v>
      </c>
      <c r="K106" s="123">
        <v>2020</v>
      </c>
      <c r="L106" s="91">
        <f>IFERROR(INDEX('Scope 1'!$AO$21:$AU$113,MATCH(J106,'Scope 1'!$AO$21:$AO$113,0),MATCH(K106,'Scope 1'!$AO$21:$AU$21,0)),0)</f>
        <v>0</v>
      </c>
      <c r="M106" s="91" t="str">
        <f t="shared" si="4"/>
        <v>Scope 1Refrigerant leakagekg0</v>
      </c>
      <c r="N106" s="91">
        <f>IFERROR(INDEX('Emission factors'!$K$14:$P$305,MATCH(M106,'Emission factors'!$J$14:$J$305,0),MATCH(K106,'Emission factors'!$K$12:$P$12,0)),0)</f>
        <v>0</v>
      </c>
      <c r="O106" s="91">
        <f t="shared" si="5"/>
        <v>0</v>
      </c>
    </row>
    <row r="107" spans="4:15" s="122" customFormat="1" ht="14.65" customHeight="1">
      <c r="D107" s="91" t="s">
        <v>7</v>
      </c>
      <c r="E107" s="91" t="str">
        <f>'Scope 1'!$D$43</f>
        <v xml:space="preserve">Location 3: </v>
      </c>
      <c r="F107" s="91"/>
      <c r="G107" s="91" t="str">
        <f>'Scope 1'!$D$30</f>
        <v>Refrigerant leakage</v>
      </c>
      <c r="H107" s="91" t="str">
        <f>'Scope 1'!$F$30</f>
        <v>kg</v>
      </c>
      <c r="I107" s="91">
        <f>'Scope 1'!$N$48</f>
        <v>0</v>
      </c>
      <c r="J107" s="91" t="str">
        <f t="shared" si="3"/>
        <v>Scope 1Location 3: Refrigerant leakagekg0</v>
      </c>
      <c r="K107" s="123">
        <v>2021</v>
      </c>
      <c r="L107" s="91">
        <f>IFERROR(INDEX('Scope 1'!$AO$21:$AU$113,MATCH(J107,'Scope 1'!$AO$21:$AO$113,0),MATCH(K107,'Scope 1'!$AO$21:$AU$21,0)),0)</f>
        <v>0</v>
      </c>
      <c r="M107" s="91" t="str">
        <f t="shared" si="4"/>
        <v>Scope 1Refrigerant leakagekg0</v>
      </c>
      <c r="N107" s="91">
        <f>IFERROR(INDEX('Emission factors'!$K$14:$P$305,MATCH(M107,'Emission factors'!$J$14:$J$305,0),MATCH(K107,'Emission factors'!$K$12:$P$12,0)),0)</f>
        <v>0</v>
      </c>
      <c r="O107" s="91">
        <f t="shared" si="5"/>
        <v>0</v>
      </c>
    </row>
    <row r="108" spans="4:15" s="122" customFormat="1" ht="14.65" customHeight="1">
      <c r="D108" s="91" t="s">
        <v>7</v>
      </c>
      <c r="E108" s="91" t="str">
        <f>'Scope 1'!$D$43</f>
        <v xml:space="preserve">Location 3: </v>
      </c>
      <c r="F108" s="91"/>
      <c r="G108" s="91" t="str">
        <f>'Scope 1'!$D$30</f>
        <v>Refrigerant leakage</v>
      </c>
      <c r="H108" s="91" t="str">
        <f>'Scope 1'!$F$30</f>
        <v>kg</v>
      </c>
      <c r="I108" s="91">
        <f>'Scope 1'!$S$48</f>
        <v>0</v>
      </c>
      <c r="J108" s="91" t="str">
        <f t="shared" ref="J108:J165" si="6">D108&amp;E108&amp;G108&amp;H108&amp;I108</f>
        <v>Scope 1Location 3: Refrigerant leakagekg0</v>
      </c>
      <c r="K108" s="123">
        <v>2022</v>
      </c>
      <c r="L108" s="91">
        <f>IFERROR(INDEX('Scope 1'!$AO$21:$AU$113,MATCH(J108,'Scope 1'!$AO$21:$AO$113,0),MATCH(K108,'Scope 1'!$AO$21:$AU$21,0)),0)</f>
        <v>0</v>
      </c>
      <c r="M108" s="91" t="str">
        <f t="shared" si="4"/>
        <v>Scope 1Refrigerant leakagekg0</v>
      </c>
      <c r="N108" s="91">
        <f>IFERROR(INDEX('Emission factors'!$K$14:$P$305,MATCH(M108,'Emission factors'!$J$14:$J$305,0),MATCH(K108,'Emission factors'!$K$12:$P$12,0)),0)</f>
        <v>0</v>
      </c>
      <c r="O108" s="91">
        <f t="shared" si="5"/>
        <v>0</v>
      </c>
    </row>
    <row r="109" spans="4:15" s="122" customFormat="1" ht="14.65" customHeight="1">
      <c r="D109" s="91" t="s">
        <v>7</v>
      </c>
      <c r="E109" s="91" t="str">
        <f>'Scope 1'!$D$43</f>
        <v xml:space="preserve">Location 3: </v>
      </c>
      <c r="F109" s="91"/>
      <c r="G109" s="91" t="str">
        <f>'Scope 1'!$D$30</f>
        <v>Refrigerant leakage</v>
      </c>
      <c r="H109" s="91" t="str">
        <f>'Scope 1'!$F$30</f>
        <v>kg</v>
      </c>
      <c r="I109" s="91">
        <f>'Scope 1'!$X$48</f>
        <v>0</v>
      </c>
      <c r="J109" s="91" t="str">
        <f t="shared" si="6"/>
        <v>Scope 1Location 3: Refrigerant leakagekg0</v>
      </c>
      <c r="K109" s="123">
        <v>2023</v>
      </c>
      <c r="L109" s="91">
        <f>IFERROR(INDEX('Scope 1'!$AO$21:$AU$113,MATCH(J109,'Scope 1'!$AO$21:$AO$113,0),MATCH(K109,'Scope 1'!$AO$21:$AU$21,0)),0)</f>
        <v>0</v>
      </c>
      <c r="M109" s="91" t="str">
        <f t="shared" si="4"/>
        <v>Scope 1Refrigerant leakagekg0</v>
      </c>
      <c r="N109" s="91">
        <f>IFERROR(INDEX('Emission factors'!$K$14:$P$305,MATCH(M109,'Emission factors'!$J$14:$J$305,0),MATCH(K109,'Emission factors'!$K$12:$P$12,0)),0)</f>
        <v>0</v>
      </c>
      <c r="O109" s="91">
        <f t="shared" si="5"/>
        <v>0</v>
      </c>
    </row>
    <row r="110" spans="4:15" s="122" customFormat="1" ht="14.65" customHeight="1">
      <c r="D110" s="91" t="s">
        <v>7</v>
      </c>
      <c r="E110" s="91" t="str">
        <f>'Scope 1'!$D$43</f>
        <v xml:space="preserve">Location 3: </v>
      </c>
      <c r="F110" s="91"/>
      <c r="G110" s="91" t="str">
        <f>'Scope 1'!$D$30</f>
        <v>Refrigerant leakage</v>
      </c>
      <c r="H110" s="91" t="str">
        <f>'Scope 1'!$F$30</f>
        <v>kg</v>
      </c>
      <c r="I110" s="91">
        <f>'Scope 1'!$AC$48</f>
        <v>0</v>
      </c>
      <c r="J110" s="91" t="str">
        <f t="shared" si="6"/>
        <v>Scope 1Location 3: Refrigerant leakagekg0</v>
      </c>
      <c r="K110" s="123">
        <v>2024</v>
      </c>
      <c r="L110" s="91">
        <f>IFERROR(INDEX('Scope 1'!$AO$21:$AU$113,MATCH(J110,'Scope 1'!$AO$21:$AO$113,0),MATCH(K110,'Scope 1'!$AO$21:$AU$21,0)),0)</f>
        <v>0</v>
      </c>
      <c r="M110" s="91" t="str">
        <f t="shared" si="4"/>
        <v>Scope 1Refrigerant leakagekg0</v>
      </c>
      <c r="N110" s="91">
        <f>IFERROR(INDEX('Emission factors'!$K$14:$P$305,MATCH(M110,'Emission factors'!$J$14:$J$305,0),MATCH(K110,'Emission factors'!$K$12:$P$12,0)),0)</f>
        <v>0</v>
      </c>
      <c r="O110" s="91">
        <f t="shared" si="5"/>
        <v>0</v>
      </c>
    </row>
    <row r="111" spans="4:15" s="122" customFormat="1" ht="14.65" customHeight="1">
      <c r="D111" s="91" t="s">
        <v>7</v>
      </c>
      <c r="E111" s="91" t="str">
        <f>'Scope 1'!$D$43</f>
        <v xml:space="preserve">Location 3: </v>
      </c>
      <c r="F111" s="91"/>
      <c r="G111" s="91" t="str">
        <f>'Scope 1'!$D$30</f>
        <v>Refrigerant leakage</v>
      </c>
      <c r="H111" s="91" t="str">
        <f>'Scope 1'!$F$30</f>
        <v>kg</v>
      </c>
      <c r="I111" s="91">
        <f>'Scope 1'!$AH$48</f>
        <v>0</v>
      </c>
      <c r="J111" s="91" t="str">
        <f t="shared" si="6"/>
        <v>Scope 1Location 3: Refrigerant leakagekg0</v>
      </c>
      <c r="K111" s="123">
        <v>2025</v>
      </c>
      <c r="L111" s="91">
        <f>IFERROR(INDEX('Scope 1'!$AO$21:$AU$113,MATCH(J111,'Scope 1'!$AO$21:$AO$113,0),MATCH(K111,'Scope 1'!$AO$21:$AU$21,0)),0)</f>
        <v>0</v>
      </c>
      <c r="M111" s="91" t="str">
        <f t="shared" si="4"/>
        <v>Scope 1Refrigerant leakagekg0</v>
      </c>
      <c r="N111" s="91">
        <f>IFERROR(INDEX('Emission factors'!$K$14:$P$305,MATCH(M111,'Emission factors'!$J$14:$J$305,0),MATCH(K111,'Emission factors'!$K$12:$P$12,0)),0)</f>
        <v>0</v>
      </c>
      <c r="O111" s="91">
        <f t="shared" si="5"/>
        <v>0</v>
      </c>
    </row>
    <row r="112" spans="4:15" s="122" customFormat="1" ht="14.65" customHeight="1">
      <c r="D112" s="91" t="s">
        <v>7</v>
      </c>
      <c r="E112" s="91" t="str">
        <f>'Scope 1'!$D$43</f>
        <v xml:space="preserve">Location 3: </v>
      </c>
      <c r="F112" s="91"/>
      <c r="G112" s="91" t="str">
        <f>'Scope 1'!$D$30</f>
        <v>Refrigerant leakage</v>
      </c>
      <c r="H112" s="91" t="str">
        <f>'Scope 1'!$F$30</f>
        <v>kg</v>
      </c>
      <c r="I112" s="91">
        <f>'Scope 1'!$I$49</f>
        <v>0</v>
      </c>
      <c r="J112" s="91" t="str">
        <f t="shared" si="6"/>
        <v>Scope 1Location 3: Refrigerant leakagekg0</v>
      </c>
      <c r="K112" s="123">
        <v>2020</v>
      </c>
      <c r="L112" s="91">
        <f>IFERROR(INDEX('Scope 1'!$AO$21:$AU$113,MATCH(J112,'Scope 1'!$AO$21:$AO$113,0),MATCH(K112,'Scope 1'!$AO$21:$AU$21,0)),0)</f>
        <v>0</v>
      </c>
      <c r="M112" s="91" t="str">
        <f t="shared" si="4"/>
        <v>Scope 1Refrigerant leakagekg0</v>
      </c>
      <c r="N112" s="91">
        <f>IFERROR(INDEX('Emission factors'!$K$14:$P$305,MATCH(M112,'Emission factors'!$J$14:$J$305,0),MATCH(K112,'Emission factors'!$K$12:$P$12,0)),0)</f>
        <v>0</v>
      </c>
      <c r="O112" s="91">
        <f t="shared" si="5"/>
        <v>0</v>
      </c>
    </row>
    <row r="113" spans="4:15" s="122" customFormat="1" ht="14.65" customHeight="1">
      <c r="D113" s="91" t="s">
        <v>7</v>
      </c>
      <c r="E113" s="91" t="str">
        <f>'Scope 1'!$D$43</f>
        <v xml:space="preserve">Location 3: </v>
      </c>
      <c r="F113" s="91"/>
      <c r="G113" s="91" t="str">
        <f>'Scope 1'!$D$30</f>
        <v>Refrigerant leakage</v>
      </c>
      <c r="H113" s="91" t="str">
        <f>'Scope 1'!$F$30</f>
        <v>kg</v>
      </c>
      <c r="I113" s="91">
        <f>'Scope 1'!$N$49</f>
        <v>0</v>
      </c>
      <c r="J113" s="91" t="str">
        <f t="shared" si="6"/>
        <v>Scope 1Location 3: Refrigerant leakagekg0</v>
      </c>
      <c r="K113" s="123">
        <v>2021</v>
      </c>
      <c r="L113" s="91">
        <f>IFERROR(INDEX('Scope 1'!$AO$21:$AU$113,MATCH(J113,'Scope 1'!$AO$21:$AO$113,0),MATCH(K113,'Scope 1'!$AO$21:$AU$21,0)),0)</f>
        <v>0</v>
      </c>
      <c r="M113" s="91" t="str">
        <f t="shared" si="4"/>
        <v>Scope 1Refrigerant leakagekg0</v>
      </c>
      <c r="N113" s="91">
        <f>IFERROR(INDEX('Emission factors'!$K$14:$P$305,MATCH(M113,'Emission factors'!$J$14:$J$305,0),MATCH(K113,'Emission factors'!$K$12:$P$12,0)),0)</f>
        <v>0</v>
      </c>
      <c r="O113" s="91">
        <f t="shared" si="5"/>
        <v>0</v>
      </c>
    </row>
    <row r="114" spans="4:15" s="122" customFormat="1" ht="14.65" customHeight="1">
      <c r="D114" s="91" t="s">
        <v>7</v>
      </c>
      <c r="E114" s="91" t="str">
        <f>'Scope 1'!$D$43</f>
        <v xml:space="preserve">Location 3: </v>
      </c>
      <c r="F114" s="91"/>
      <c r="G114" s="91" t="str">
        <f>'Scope 1'!$D$30</f>
        <v>Refrigerant leakage</v>
      </c>
      <c r="H114" s="91" t="str">
        <f>'Scope 1'!$F$30</f>
        <v>kg</v>
      </c>
      <c r="I114" s="91">
        <f>'Scope 1'!$S$49</f>
        <v>0</v>
      </c>
      <c r="J114" s="91" t="str">
        <f t="shared" si="6"/>
        <v>Scope 1Location 3: Refrigerant leakagekg0</v>
      </c>
      <c r="K114" s="123">
        <v>2022</v>
      </c>
      <c r="L114" s="91">
        <f>IFERROR(INDEX('Scope 1'!$AO$21:$AU$113,MATCH(J114,'Scope 1'!$AO$21:$AO$113,0),MATCH(K114,'Scope 1'!$AO$21:$AU$21,0)),0)</f>
        <v>0</v>
      </c>
      <c r="M114" s="91" t="str">
        <f t="shared" si="4"/>
        <v>Scope 1Refrigerant leakagekg0</v>
      </c>
      <c r="N114" s="91">
        <f>IFERROR(INDEX('Emission factors'!$K$14:$P$305,MATCH(M114,'Emission factors'!$J$14:$J$305,0),MATCH(K114,'Emission factors'!$K$12:$P$12,0)),0)</f>
        <v>0</v>
      </c>
      <c r="O114" s="91">
        <f t="shared" si="5"/>
        <v>0</v>
      </c>
    </row>
    <row r="115" spans="4:15" s="122" customFormat="1" ht="14.65" customHeight="1">
      <c r="D115" s="91" t="s">
        <v>7</v>
      </c>
      <c r="E115" s="91" t="str">
        <f>'Scope 1'!$D$43</f>
        <v xml:space="preserve">Location 3: </v>
      </c>
      <c r="F115" s="91"/>
      <c r="G115" s="91" t="str">
        <f>'Scope 1'!$D$30</f>
        <v>Refrigerant leakage</v>
      </c>
      <c r="H115" s="91" t="str">
        <f>'Scope 1'!$F$30</f>
        <v>kg</v>
      </c>
      <c r="I115" s="91">
        <f>'Scope 1'!$X$49</f>
        <v>0</v>
      </c>
      <c r="J115" s="91" t="str">
        <f t="shared" si="6"/>
        <v>Scope 1Location 3: Refrigerant leakagekg0</v>
      </c>
      <c r="K115" s="123">
        <v>2023</v>
      </c>
      <c r="L115" s="91">
        <f>IFERROR(INDEX('Scope 1'!$AO$21:$AU$113,MATCH(J115,'Scope 1'!$AO$21:$AO$113,0),MATCH(K115,'Scope 1'!$AO$21:$AU$21,0)),0)</f>
        <v>0</v>
      </c>
      <c r="M115" s="91" t="str">
        <f t="shared" si="4"/>
        <v>Scope 1Refrigerant leakagekg0</v>
      </c>
      <c r="N115" s="91">
        <f>IFERROR(INDEX('Emission factors'!$K$14:$P$305,MATCH(M115,'Emission factors'!$J$14:$J$305,0),MATCH(K115,'Emission factors'!$K$12:$P$12,0)),0)</f>
        <v>0</v>
      </c>
      <c r="O115" s="91">
        <f t="shared" si="5"/>
        <v>0</v>
      </c>
    </row>
    <row r="116" spans="4:15" s="122" customFormat="1" ht="14.65" customHeight="1">
      <c r="D116" s="91" t="s">
        <v>7</v>
      </c>
      <c r="E116" s="91" t="str">
        <f>'Scope 1'!$D$43</f>
        <v xml:space="preserve">Location 3: </v>
      </c>
      <c r="F116" s="91"/>
      <c r="G116" s="91" t="str">
        <f>'Scope 1'!$D$30</f>
        <v>Refrigerant leakage</v>
      </c>
      <c r="H116" s="91" t="str">
        <f>'Scope 1'!$F$30</f>
        <v>kg</v>
      </c>
      <c r="I116" s="91">
        <f>'Scope 1'!$AC$49</f>
        <v>0</v>
      </c>
      <c r="J116" s="91" t="str">
        <f t="shared" si="6"/>
        <v>Scope 1Location 3: Refrigerant leakagekg0</v>
      </c>
      <c r="K116" s="123">
        <v>2024</v>
      </c>
      <c r="L116" s="91">
        <f>IFERROR(INDEX('Scope 1'!$AO$21:$AU$113,MATCH(J116,'Scope 1'!$AO$21:$AO$113,0),MATCH(K116,'Scope 1'!$AO$21:$AU$21,0)),0)</f>
        <v>0</v>
      </c>
      <c r="M116" s="91" t="str">
        <f t="shared" si="4"/>
        <v>Scope 1Refrigerant leakagekg0</v>
      </c>
      <c r="N116" s="91">
        <f>IFERROR(INDEX('Emission factors'!$K$14:$P$305,MATCH(M116,'Emission factors'!$J$14:$J$305,0),MATCH(K116,'Emission factors'!$K$12:$P$12,0)),0)</f>
        <v>0</v>
      </c>
      <c r="O116" s="91">
        <f t="shared" si="5"/>
        <v>0</v>
      </c>
    </row>
    <row r="117" spans="4:15" s="122" customFormat="1" ht="14.65" customHeight="1">
      <c r="D117" s="91" t="s">
        <v>7</v>
      </c>
      <c r="E117" s="91" t="str">
        <f>'Scope 1'!$D$43</f>
        <v xml:space="preserve">Location 3: </v>
      </c>
      <c r="F117" s="91"/>
      <c r="G117" s="91" t="str">
        <f>'Scope 1'!$D$30</f>
        <v>Refrigerant leakage</v>
      </c>
      <c r="H117" s="91" t="str">
        <f>'Scope 1'!$F$30</f>
        <v>kg</v>
      </c>
      <c r="I117" s="91">
        <f>'Scope 1'!$AH$49</f>
        <v>0</v>
      </c>
      <c r="J117" s="91" t="str">
        <f t="shared" si="6"/>
        <v>Scope 1Location 3: Refrigerant leakagekg0</v>
      </c>
      <c r="K117" s="123">
        <v>2025</v>
      </c>
      <c r="L117" s="91">
        <f>IFERROR(INDEX('Scope 1'!$AO$21:$AU$113,MATCH(J117,'Scope 1'!$AO$21:$AO$113,0),MATCH(K117,'Scope 1'!$AO$21:$AU$21,0)),0)</f>
        <v>0</v>
      </c>
      <c r="M117" s="91" t="str">
        <f t="shared" si="4"/>
        <v>Scope 1Refrigerant leakagekg0</v>
      </c>
      <c r="N117" s="91">
        <f>IFERROR(INDEX('Emission factors'!$K$14:$P$305,MATCH(M117,'Emission factors'!$J$14:$J$305,0),MATCH(K117,'Emission factors'!$K$12:$P$12,0)),0)</f>
        <v>0</v>
      </c>
      <c r="O117" s="91">
        <f t="shared" si="5"/>
        <v>0</v>
      </c>
    </row>
    <row r="118" spans="4:15" s="122" customFormat="1" ht="14.65" customHeight="1">
      <c r="D118" s="91" t="s">
        <v>7</v>
      </c>
      <c r="E118" s="91" t="str">
        <f>'Scope 1'!$D$43</f>
        <v xml:space="preserve">Location 3: </v>
      </c>
      <c r="F118" s="91"/>
      <c r="G118" s="91" t="str">
        <f>'Scope 1'!$D$30</f>
        <v>Refrigerant leakage</v>
      </c>
      <c r="H118" s="91" t="str">
        <f>'Scope 1'!$F$30</f>
        <v>kg</v>
      </c>
      <c r="I118" s="91">
        <f>'Scope 1'!$I$50</f>
        <v>0</v>
      </c>
      <c r="J118" s="91" t="str">
        <f t="shared" si="6"/>
        <v>Scope 1Location 3: Refrigerant leakagekg0</v>
      </c>
      <c r="K118" s="123">
        <v>2020</v>
      </c>
      <c r="L118" s="91">
        <f>IFERROR(INDEX('Scope 1'!$AO$21:$AU$113,MATCH(J118,'Scope 1'!$AO$21:$AO$113,0),MATCH(K118,'Scope 1'!$AO$21:$AU$21,0)),0)</f>
        <v>0</v>
      </c>
      <c r="M118" s="91" t="str">
        <f t="shared" si="4"/>
        <v>Scope 1Refrigerant leakagekg0</v>
      </c>
      <c r="N118" s="91">
        <f>IFERROR(INDEX('Emission factors'!$K$14:$P$305,MATCH(M118,'Emission factors'!$J$14:$J$305,0),MATCH(K118,'Emission factors'!$K$12:$P$12,0)),0)</f>
        <v>0</v>
      </c>
      <c r="O118" s="91">
        <f t="shared" si="5"/>
        <v>0</v>
      </c>
    </row>
    <row r="119" spans="4:15" s="122" customFormat="1" ht="14.65" customHeight="1">
      <c r="D119" s="91" t="s">
        <v>7</v>
      </c>
      <c r="E119" s="91" t="str">
        <f>'Scope 1'!$D$43</f>
        <v xml:space="preserve">Location 3: </v>
      </c>
      <c r="F119" s="91"/>
      <c r="G119" s="91" t="str">
        <f>'Scope 1'!$D$30</f>
        <v>Refrigerant leakage</v>
      </c>
      <c r="H119" s="91" t="str">
        <f>'Scope 1'!$F$30</f>
        <v>kg</v>
      </c>
      <c r="I119" s="91">
        <f>'Scope 1'!$N$50</f>
        <v>0</v>
      </c>
      <c r="J119" s="91" t="str">
        <f t="shared" si="6"/>
        <v>Scope 1Location 3: Refrigerant leakagekg0</v>
      </c>
      <c r="K119" s="123">
        <v>2021</v>
      </c>
      <c r="L119" s="91">
        <f>IFERROR(INDEX('Scope 1'!$AO$21:$AU$113,MATCH(J119,'Scope 1'!$AO$21:$AO$113,0),MATCH(K119,'Scope 1'!$AO$21:$AU$21,0)),0)</f>
        <v>0</v>
      </c>
      <c r="M119" s="91" t="str">
        <f t="shared" si="4"/>
        <v>Scope 1Refrigerant leakagekg0</v>
      </c>
      <c r="N119" s="91">
        <f>IFERROR(INDEX('Emission factors'!$K$14:$P$305,MATCH(M119,'Emission factors'!$J$14:$J$305,0),MATCH(K119,'Emission factors'!$K$12:$P$12,0)),0)</f>
        <v>0</v>
      </c>
      <c r="O119" s="91">
        <f t="shared" si="5"/>
        <v>0</v>
      </c>
    </row>
    <row r="120" spans="4:15" s="122" customFormat="1" ht="14.65" customHeight="1">
      <c r="D120" s="91" t="s">
        <v>7</v>
      </c>
      <c r="E120" s="91" t="str">
        <f>'Scope 1'!$D$43</f>
        <v xml:space="preserve">Location 3: </v>
      </c>
      <c r="F120" s="91"/>
      <c r="G120" s="91" t="str">
        <f>'Scope 1'!$D$30</f>
        <v>Refrigerant leakage</v>
      </c>
      <c r="H120" s="91" t="str">
        <f>'Scope 1'!$F$30</f>
        <v>kg</v>
      </c>
      <c r="I120" s="91">
        <f>'Scope 1'!$S$50</f>
        <v>0</v>
      </c>
      <c r="J120" s="91" t="str">
        <f t="shared" si="6"/>
        <v>Scope 1Location 3: Refrigerant leakagekg0</v>
      </c>
      <c r="K120" s="123">
        <v>2022</v>
      </c>
      <c r="L120" s="91">
        <f>IFERROR(INDEX('Scope 1'!$AO$21:$AU$113,MATCH(J120,'Scope 1'!$AO$21:$AO$113,0),MATCH(K120,'Scope 1'!$AO$21:$AU$21,0)),0)</f>
        <v>0</v>
      </c>
      <c r="M120" s="91" t="str">
        <f t="shared" si="4"/>
        <v>Scope 1Refrigerant leakagekg0</v>
      </c>
      <c r="N120" s="91">
        <f>IFERROR(INDEX('Emission factors'!$K$14:$P$305,MATCH(M120,'Emission factors'!$J$14:$J$305,0),MATCH(K120,'Emission factors'!$K$12:$P$12,0)),0)</f>
        <v>0</v>
      </c>
      <c r="O120" s="91">
        <f t="shared" si="5"/>
        <v>0</v>
      </c>
    </row>
    <row r="121" spans="4:15" s="122" customFormat="1" ht="14.65" customHeight="1">
      <c r="D121" s="91" t="s">
        <v>7</v>
      </c>
      <c r="E121" s="91" t="str">
        <f>'Scope 1'!$D$43</f>
        <v xml:space="preserve">Location 3: </v>
      </c>
      <c r="F121" s="91"/>
      <c r="G121" s="91" t="str">
        <f>'Scope 1'!$D$30</f>
        <v>Refrigerant leakage</v>
      </c>
      <c r="H121" s="91" t="str">
        <f>'Scope 1'!$F$30</f>
        <v>kg</v>
      </c>
      <c r="I121" s="91">
        <f>'Scope 1'!$X$50</f>
        <v>0</v>
      </c>
      <c r="J121" s="91" t="str">
        <f t="shared" si="6"/>
        <v>Scope 1Location 3: Refrigerant leakagekg0</v>
      </c>
      <c r="K121" s="123">
        <v>2023</v>
      </c>
      <c r="L121" s="91">
        <f>IFERROR(INDEX('Scope 1'!$AO$21:$AU$113,MATCH(J121,'Scope 1'!$AO$21:$AO$113,0),MATCH(K121,'Scope 1'!$AO$21:$AU$21,0)),0)</f>
        <v>0</v>
      </c>
      <c r="M121" s="91" t="str">
        <f t="shared" si="4"/>
        <v>Scope 1Refrigerant leakagekg0</v>
      </c>
      <c r="N121" s="91">
        <f>IFERROR(INDEX('Emission factors'!$K$14:$P$305,MATCH(M121,'Emission factors'!$J$14:$J$305,0),MATCH(K121,'Emission factors'!$K$12:$P$12,0)),0)</f>
        <v>0</v>
      </c>
      <c r="O121" s="91">
        <f t="shared" si="5"/>
        <v>0</v>
      </c>
    </row>
    <row r="122" spans="4:15" s="122" customFormat="1" ht="14.65" customHeight="1">
      <c r="D122" s="91" t="s">
        <v>7</v>
      </c>
      <c r="E122" s="91" t="str">
        <f>'Scope 1'!$D$43</f>
        <v xml:space="preserve">Location 3: </v>
      </c>
      <c r="F122" s="91"/>
      <c r="G122" s="91" t="str">
        <f>'Scope 1'!$D$30</f>
        <v>Refrigerant leakage</v>
      </c>
      <c r="H122" s="91" t="str">
        <f>'Scope 1'!$F$30</f>
        <v>kg</v>
      </c>
      <c r="I122" s="91">
        <f>'Scope 1'!$AC$50</f>
        <v>0</v>
      </c>
      <c r="J122" s="91" t="str">
        <f t="shared" si="6"/>
        <v>Scope 1Location 3: Refrigerant leakagekg0</v>
      </c>
      <c r="K122" s="123">
        <v>2024</v>
      </c>
      <c r="L122" s="91">
        <f>IFERROR(INDEX('Scope 1'!$AO$21:$AU$113,MATCH(J122,'Scope 1'!$AO$21:$AO$113,0),MATCH(K122,'Scope 1'!$AO$21:$AU$21,0)),0)</f>
        <v>0</v>
      </c>
      <c r="M122" s="91" t="str">
        <f t="shared" si="4"/>
        <v>Scope 1Refrigerant leakagekg0</v>
      </c>
      <c r="N122" s="91">
        <f>IFERROR(INDEX('Emission factors'!$K$14:$P$305,MATCH(M122,'Emission factors'!$J$14:$J$305,0),MATCH(K122,'Emission factors'!$K$12:$P$12,0)),0)</f>
        <v>0</v>
      </c>
      <c r="O122" s="91">
        <f t="shared" si="5"/>
        <v>0</v>
      </c>
    </row>
    <row r="123" spans="4:15" s="122" customFormat="1" ht="14.65" customHeight="1">
      <c r="D123" s="91" t="s">
        <v>7</v>
      </c>
      <c r="E123" s="91" t="str">
        <f>'Scope 1'!$D$43</f>
        <v xml:space="preserve">Location 3: </v>
      </c>
      <c r="F123" s="91"/>
      <c r="G123" s="91" t="str">
        <f>'Scope 1'!$D$30</f>
        <v>Refrigerant leakage</v>
      </c>
      <c r="H123" s="91" t="str">
        <f>'Scope 1'!$F$30</f>
        <v>kg</v>
      </c>
      <c r="I123" s="91">
        <f>'Scope 1'!$AH$50</f>
        <v>0</v>
      </c>
      <c r="J123" s="91" t="str">
        <f t="shared" si="6"/>
        <v>Scope 1Location 3: Refrigerant leakagekg0</v>
      </c>
      <c r="K123" s="123">
        <v>2025</v>
      </c>
      <c r="L123" s="91">
        <f>IFERROR(INDEX('Scope 1'!$AO$21:$AU$113,MATCH(J123,'Scope 1'!$AO$21:$AO$113,0),MATCH(K123,'Scope 1'!$AO$21:$AU$21,0)),0)</f>
        <v>0</v>
      </c>
      <c r="M123" s="91" t="str">
        <f t="shared" si="4"/>
        <v>Scope 1Refrigerant leakagekg0</v>
      </c>
      <c r="N123" s="91">
        <f>IFERROR(INDEX('Emission factors'!$K$14:$P$305,MATCH(M123,'Emission factors'!$J$14:$J$305,0),MATCH(K123,'Emission factors'!$K$12:$P$12,0)),0)</f>
        <v>0</v>
      </c>
      <c r="O123" s="91">
        <f t="shared" si="5"/>
        <v>0</v>
      </c>
    </row>
    <row r="124" spans="4:15" s="122" customFormat="1" ht="14.65" customHeight="1">
      <c r="D124" s="91" t="s">
        <v>7</v>
      </c>
      <c r="E124" s="91" t="str">
        <f>'Scope 1'!$D$52</f>
        <v xml:space="preserve">Location 4: </v>
      </c>
      <c r="F124" s="91"/>
      <c r="G124" s="91" t="str">
        <f>'Scope 1'!$D$27</f>
        <v>Natural gas</v>
      </c>
      <c r="H124" s="91" t="str">
        <f>'Scope 1'!$F$54</f>
        <v>Select unit</v>
      </c>
      <c r="I124" s="91"/>
      <c r="J124" s="91" t="str">
        <f t="shared" si="6"/>
        <v>Scope 1Location 4: Natural gasSelect unit</v>
      </c>
      <c r="K124" s="123">
        <v>2020</v>
      </c>
      <c r="L124" s="91">
        <f>IFERROR(INDEX('Scope 1'!$AO$21:$AU$113,MATCH(J124,'Scope 1'!$AO$21:$AO$113,0),MATCH(K124,'Scope 1'!$AO$21:$AU$21,0)),0)</f>
        <v>0</v>
      </c>
      <c r="M124" s="91" t="str">
        <f t="shared" si="4"/>
        <v>Scope 1Natural gasSelect unit</v>
      </c>
      <c r="N124" s="91">
        <f>IFERROR(INDEX('Emission factors'!$K$14:$P$305,MATCH(M124,'Emission factors'!$J$14:$J$305,0),MATCH(K124,'Emission factors'!$K$12:$P$12,0)),0)</f>
        <v>0</v>
      </c>
      <c r="O124" s="91">
        <f t="shared" si="5"/>
        <v>0</v>
      </c>
    </row>
    <row r="125" spans="4:15" s="122" customFormat="1" ht="14.65" customHeight="1">
      <c r="D125" s="91" t="s">
        <v>7</v>
      </c>
      <c r="E125" s="91" t="str">
        <f>'Scope 1'!$D$52</f>
        <v xml:space="preserve">Location 4: </v>
      </c>
      <c r="F125" s="91"/>
      <c r="G125" s="91" t="str">
        <f>'Scope 1'!$D$27</f>
        <v>Natural gas</v>
      </c>
      <c r="H125" s="91" t="str">
        <f>'Scope 1'!$F$54</f>
        <v>Select unit</v>
      </c>
      <c r="I125" s="91"/>
      <c r="J125" s="91" t="str">
        <f t="shared" si="6"/>
        <v>Scope 1Location 4: Natural gasSelect unit</v>
      </c>
      <c r="K125" s="123">
        <v>2021</v>
      </c>
      <c r="L125" s="91">
        <f>IFERROR(INDEX('Scope 1'!$AO$21:$AU$113,MATCH(J125,'Scope 1'!$AO$21:$AO$113,0),MATCH(K125,'Scope 1'!$AO$21:$AU$21,0)),0)</f>
        <v>0</v>
      </c>
      <c r="M125" s="91" t="str">
        <f t="shared" si="4"/>
        <v>Scope 1Natural gasSelect unit</v>
      </c>
      <c r="N125" s="91">
        <f>IFERROR(INDEX('Emission factors'!$K$14:$P$305,MATCH(M125,'Emission factors'!$J$14:$J$305,0),MATCH(K125,'Emission factors'!$K$12:$P$12,0)),0)</f>
        <v>0</v>
      </c>
      <c r="O125" s="91">
        <f t="shared" si="5"/>
        <v>0</v>
      </c>
    </row>
    <row r="126" spans="4:15" s="122" customFormat="1" ht="14.65" customHeight="1">
      <c r="D126" s="91" t="s">
        <v>7</v>
      </c>
      <c r="E126" s="91" t="str">
        <f>'Scope 1'!$D$52</f>
        <v xml:space="preserve">Location 4: </v>
      </c>
      <c r="F126" s="91"/>
      <c r="G126" s="91" t="str">
        <f>'Scope 1'!$D$27</f>
        <v>Natural gas</v>
      </c>
      <c r="H126" s="91" t="str">
        <f>'Scope 1'!$F$54</f>
        <v>Select unit</v>
      </c>
      <c r="I126" s="91"/>
      <c r="J126" s="91" t="str">
        <f t="shared" si="6"/>
        <v>Scope 1Location 4: Natural gasSelect unit</v>
      </c>
      <c r="K126" s="123">
        <v>2022</v>
      </c>
      <c r="L126" s="91">
        <f>IFERROR(INDEX('Scope 1'!$AO$21:$AU$113,MATCH(J126,'Scope 1'!$AO$21:$AO$113,0),MATCH(K126,'Scope 1'!$AO$21:$AU$21,0)),0)</f>
        <v>0</v>
      </c>
      <c r="M126" s="91" t="str">
        <f t="shared" si="4"/>
        <v>Scope 1Natural gasSelect unit</v>
      </c>
      <c r="N126" s="91">
        <f>IFERROR(INDEX('Emission factors'!$K$14:$P$305,MATCH(M126,'Emission factors'!$J$14:$J$305,0),MATCH(K126,'Emission factors'!$K$12:$P$12,0)),0)</f>
        <v>0</v>
      </c>
      <c r="O126" s="91">
        <f t="shared" si="5"/>
        <v>0</v>
      </c>
    </row>
    <row r="127" spans="4:15" s="122" customFormat="1" ht="14.65" customHeight="1">
      <c r="D127" s="91" t="s">
        <v>7</v>
      </c>
      <c r="E127" s="91" t="str">
        <f>'Scope 1'!$D$52</f>
        <v xml:space="preserve">Location 4: </v>
      </c>
      <c r="F127" s="91"/>
      <c r="G127" s="91" t="str">
        <f>'Scope 1'!$D$27</f>
        <v>Natural gas</v>
      </c>
      <c r="H127" s="91" t="str">
        <f>'Scope 1'!$F$54</f>
        <v>Select unit</v>
      </c>
      <c r="I127" s="91"/>
      <c r="J127" s="91" t="str">
        <f t="shared" si="6"/>
        <v>Scope 1Location 4: Natural gasSelect unit</v>
      </c>
      <c r="K127" s="123">
        <v>2023</v>
      </c>
      <c r="L127" s="91">
        <f>IFERROR(INDEX('Scope 1'!$AO$21:$AU$113,MATCH(J127,'Scope 1'!$AO$21:$AO$113,0),MATCH(K127,'Scope 1'!$AO$21:$AU$21,0)),0)</f>
        <v>0</v>
      </c>
      <c r="M127" s="91" t="str">
        <f t="shared" si="4"/>
        <v>Scope 1Natural gasSelect unit</v>
      </c>
      <c r="N127" s="91">
        <f>IFERROR(INDEX('Emission factors'!$K$14:$P$305,MATCH(M127,'Emission factors'!$J$14:$J$305,0),MATCH(K127,'Emission factors'!$K$12:$P$12,0)),0)</f>
        <v>0</v>
      </c>
      <c r="O127" s="91">
        <f t="shared" si="5"/>
        <v>0</v>
      </c>
    </row>
    <row r="128" spans="4:15" s="122" customFormat="1" ht="14.65" customHeight="1">
      <c r="D128" s="91" t="s">
        <v>7</v>
      </c>
      <c r="E128" s="91" t="str">
        <f>'Scope 1'!$D$52</f>
        <v xml:space="preserve">Location 4: </v>
      </c>
      <c r="F128" s="91"/>
      <c r="G128" s="91" t="str">
        <f>'Scope 1'!$D$27</f>
        <v>Natural gas</v>
      </c>
      <c r="H128" s="91" t="str">
        <f>'Scope 1'!$F$54</f>
        <v>Select unit</v>
      </c>
      <c r="I128" s="91"/>
      <c r="J128" s="91" t="str">
        <f t="shared" si="6"/>
        <v>Scope 1Location 4: Natural gasSelect unit</v>
      </c>
      <c r="K128" s="123">
        <v>2024</v>
      </c>
      <c r="L128" s="91">
        <f>IFERROR(INDEX('Scope 1'!$AO$21:$AU$113,MATCH(J128,'Scope 1'!$AO$21:$AO$113,0),MATCH(K128,'Scope 1'!$AO$21:$AU$21,0)),0)</f>
        <v>0</v>
      </c>
      <c r="M128" s="91" t="str">
        <f t="shared" si="4"/>
        <v>Scope 1Natural gasSelect unit</v>
      </c>
      <c r="N128" s="91">
        <f>IFERROR(INDEX('Emission factors'!$K$14:$P$305,MATCH(M128,'Emission factors'!$J$14:$J$305,0),MATCH(K128,'Emission factors'!$K$12:$P$12,0)),0)</f>
        <v>0</v>
      </c>
      <c r="O128" s="91">
        <f t="shared" si="5"/>
        <v>0</v>
      </c>
    </row>
    <row r="129" spans="4:15" s="122" customFormat="1" ht="14.65" customHeight="1">
      <c r="D129" s="91" t="s">
        <v>7</v>
      </c>
      <c r="E129" s="91" t="str">
        <f>'Scope 1'!$D$52</f>
        <v xml:space="preserve">Location 4: </v>
      </c>
      <c r="F129" s="91"/>
      <c r="G129" s="91" t="str">
        <f>'Scope 1'!$D$27</f>
        <v>Natural gas</v>
      </c>
      <c r="H129" s="91" t="str">
        <f>'Scope 1'!$F$54</f>
        <v>Select unit</v>
      </c>
      <c r="I129" s="91"/>
      <c r="J129" s="91" t="str">
        <f t="shared" si="6"/>
        <v>Scope 1Location 4: Natural gasSelect unit</v>
      </c>
      <c r="K129" s="123">
        <v>2025</v>
      </c>
      <c r="L129" s="91">
        <f>IFERROR(INDEX('Scope 1'!$AO$21:$AU$113,MATCH(J129,'Scope 1'!$AO$21:$AO$113,0),MATCH(K129,'Scope 1'!$AO$21:$AU$21,0)),0)</f>
        <v>0</v>
      </c>
      <c r="M129" s="91" t="str">
        <f t="shared" si="4"/>
        <v>Scope 1Natural gasSelect unit</v>
      </c>
      <c r="N129" s="91">
        <f>IFERROR(INDEX('Emission factors'!$K$14:$P$305,MATCH(M129,'Emission factors'!$J$14:$J$305,0),MATCH(K129,'Emission factors'!$K$12:$P$12,0)),0)</f>
        <v>0</v>
      </c>
      <c r="O129" s="91">
        <f t="shared" si="5"/>
        <v>0</v>
      </c>
    </row>
    <row r="130" spans="4:15" s="122" customFormat="1" ht="14.65" customHeight="1">
      <c r="D130" s="91" t="s">
        <v>7</v>
      </c>
      <c r="E130" s="91" t="str">
        <f>'Scope 1'!$D$52</f>
        <v xml:space="preserve">Location 4: </v>
      </c>
      <c r="F130" s="91"/>
      <c r="G130" s="91" t="str">
        <f>'Scope 1'!$D$28</f>
        <v>Diesel consumption for energy generation</v>
      </c>
      <c r="H130" s="91" t="str">
        <f>'Scope 1'!$F$28</f>
        <v>Liters</v>
      </c>
      <c r="I130" s="91"/>
      <c r="J130" s="91" t="str">
        <f t="shared" si="6"/>
        <v>Scope 1Location 4: Diesel consumption for energy generationLiters</v>
      </c>
      <c r="K130" s="123">
        <v>2020</v>
      </c>
      <c r="L130" s="91">
        <f>IFERROR(INDEX('Scope 1'!$AO$21:$AU$113,MATCH(J130,'Scope 1'!$AO$21:$AO$113,0),MATCH(K130,'Scope 1'!$AO$21:$AU$21,0)),0)</f>
        <v>0</v>
      </c>
      <c r="M130" s="91" t="str">
        <f t="shared" si="4"/>
        <v>Scope 1Diesel consumption for energy generationLiters</v>
      </c>
      <c r="N130" s="91">
        <f>IFERROR(INDEX('Emission factors'!$K$14:$P$305,MATCH(M130,'Emission factors'!$J$14:$J$305,0),MATCH(K130,'Emission factors'!$K$12:$P$12,0)),0)</f>
        <v>2.6059999999999999</v>
      </c>
      <c r="O130" s="91">
        <f t="shared" si="5"/>
        <v>0</v>
      </c>
    </row>
    <row r="131" spans="4:15" s="122" customFormat="1" ht="14.65" customHeight="1">
      <c r="D131" s="91" t="s">
        <v>7</v>
      </c>
      <c r="E131" s="91" t="str">
        <f>'Scope 1'!$D$52</f>
        <v xml:space="preserve">Location 4: </v>
      </c>
      <c r="F131" s="91"/>
      <c r="G131" s="91" t="str">
        <f>'Scope 1'!$D$28</f>
        <v>Diesel consumption for energy generation</v>
      </c>
      <c r="H131" s="91" t="str">
        <f>'Scope 1'!$F$28</f>
        <v>Liters</v>
      </c>
      <c r="I131" s="91"/>
      <c r="J131" s="91" t="str">
        <f t="shared" si="6"/>
        <v>Scope 1Location 4: Diesel consumption for energy generationLiters</v>
      </c>
      <c r="K131" s="123">
        <v>2021</v>
      </c>
      <c r="L131" s="91">
        <f>IFERROR(INDEX('Scope 1'!$AO$21:$AU$113,MATCH(J131,'Scope 1'!$AO$21:$AO$113,0),MATCH(K131,'Scope 1'!$AO$21:$AU$21,0)),0)</f>
        <v>0</v>
      </c>
      <c r="M131" s="91" t="str">
        <f t="shared" si="4"/>
        <v>Scope 1Diesel consumption for energy generationLiters</v>
      </c>
      <c r="N131" s="91">
        <f>IFERROR(INDEX('Emission factors'!$K$14:$P$305,MATCH(M131,'Emission factors'!$J$14:$J$305,0),MATCH(K131,'Emission factors'!$K$12:$P$12,0)),0)</f>
        <v>2.4740000000000002</v>
      </c>
      <c r="O131" s="91">
        <f t="shared" si="5"/>
        <v>0</v>
      </c>
    </row>
    <row r="132" spans="4:15" s="122" customFormat="1" ht="14.65" customHeight="1">
      <c r="D132" s="91" t="s">
        <v>7</v>
      </c>
      <c r="E132" s="91" t="str">
        <f>'Scope 1'!$D$52</f>
        <v xml:space="preserve">Location 4: </v>
      </c>
      <c r="F132" s="91"/>
      <c r="G132" s="91" t="str">
        <f>'Scope 1'!$D$28</f>
        <v>Diesel consumption for energy generation</v>
      </c>
      <c r="H132" s="91" t="str">
        <f>'Scope 1'!$F$28</f>
        <v>Liters</v>
      </c>
      <c r="I132" s="91"/>
      <c r="J132" s="91" t="str">
        <f t="shared" si="6"/>
        <v>Scope 1Location 4: Diesel consumption for energy generationLiters</v>
      </c>
      <c r="K132" s="123">
        <v>2022</v>
      </c>
      <c r="L132" s="91">
        <f>IFERROR(INDEX('Scope 1'!$AO$21:$AU$113,MATCH(J132,'Scope 1'!$AO$21:$AO$113,0),MATCH(K132,'Scope 1'!$AO$21:$AU$21,0)),0)</f>
        <v>0</v>
      </c>
      <c r="M132" s="91" t="str">
        <f t="shared" si="4"/>
        <v>Scope 1Diesel consumption for energy generationLiters</v>
      </c>
      <c r="N132" s="91">
        <f>IFERROR(INDEX('Emission factors'!$K$14:$P$305,MATCH(M132,'Emission factors'!$J$14:$J$305,0),MATCH(K132,'Emission factors'!$K$12:$P$12,0)),0)</f>
        <v>2.4740000000000002</v>
      </c>
      <c r="O132" s="91">
        <f t="shared" si="5"/>
        <v>0</v>
      </c>
    </row>
    <row r="133" spans="4:15" s="122" customFormat="1" ht="14.65" customHeight="1">
      <c r="D133" s="91" t="s">
        <v>7</v>
      </c>
      <c r="E133" s="91" t="str">
        <f>'Scope 1'!$D$52</f>
        <v xml:space="preserve">Location 4: </v>
      </c>
      <c r="F133" s="91"/>
      <c r="G133" s="91" t="str">
        <f>'Scope 1'!$D$28</f>
        <v>Diesel consumption for energy generation</v>
      </c>
      <c r="H133" s="91" t="str">
        <f>'Scope 1'!$F$28</f>
        <v>Liters</v>
      </c>
      <c r="I133" s="91"/>
      <c r="J133" s="91" t="str">
        <f t="shared" si="6"/>
        <v>Scope 1Location 4: Diesel consumption for energy generationLiters</v>
      </c>
      <c r="K133" s="123">
        <v>2023</v>
      </c>
      <c r="L133" s="91">
        <f>IFERROR(INDEX('Scope 1'!$AO$21:$AU$113,MATCH(J133,'Scope 1'!$AO$21:$AO$113,0),MATCH(K133,'Scope 1'!$AO$21:$AU$21,0)),0)</f>
        <v>0</v>
      </c>
      <c r="M133" s="91" t="str">
        <f t="shared" ref="M133:M196" si="7">D133&amp;G133&amp;H133&amp;I133</f>
        <v>Scope 1Diesel consumption for energy generationLiters</v>
      </c>
      <c r="N133" s="91">
        <f>IFERROR(INDEX('Emission factors'!$K$14:$P$305,MATCH(M133,'Emission factors'!$J$14:$J$305,0),MATCH(K133,'Emission factors'!$K$12:$P$12,0)),0)</f>
        <v>2.468</v>
      </c>
      <c r="O133" s="91">
        <f t="shared" ref="O133:O196" si="8">L133*N133</f>
        <v>0</v>
      </c>
    </row>
    <row r="134" spans="4:15" s="122" customFormat="1" ht="14.65" customHeight="1">
      <c r="D134" s="91" t="s">
        <v>7</v>
      </c>
      <c r="E134" s="91" t="str">
        <f>'Scope 1'!$D$52</f>
        <v xml:space="preserve">Location 4: </v>
      </c>
      <c r="F134" s="91"/>
      <c r="G134" s="91" t="str">
        <f>'Scope 1'!$D$28</f>
        <v>Diesel consumption for energy generation</v>
      </c>
      <c r="H134" s="91" t="str">
        <f>'Scope 1'!$F$28</f>
        <v>Liters</v>
      </c>
      <c r="I134" s="91"/>
      <c r="J134" s="91" t="str">
        <f t="shared" si="6"/>
        <v>Scope 1Location 4: Diesel consumption for energy generationLiters</v>
      </c>
      <c r="K134" s="123">
        <v>2024</v>
      </c>
      <c r="L134" s="91">
        <f>IFERROR(INDEX('Scope 1'!$AO$21:$AU$113,MATCH(J134,'Scope 1'!$AO$21:$AO$113,0),MATCH(K134,'Scope 1'!$AO$21:$AU$21,0)),0)</f>
        <v>0</v>
      </c>
      <c r="M134" s="91" t="str">
        <f t="shared" si="7"/>
        <v>Scope 1Diesel consumption for energy generationLiters</v>
      </c>
      <c r="N134" s="91">
        <f>IFERROR(INDEX('Emission factors'!$K$14:$P$305,MATCH(M134,'Emission factors'!$J$14:$J$305,0),MATCH(K134,'Emission factors'!$K$12:$P$12,0)),0)</f>
        <v>0</v>
      </c>
      <c r="O134" s="91">
        <f t="shared" si="8"/>
        <v>0</v>
      </c>
    </row>
    <row r="135" spans="4:15" s="122" customFormat="1" ht="14.65" customHeight="1">
      <c r="D135" s="91" t="s">
        <v>7</v>
      </c>
      <c r="E135" s="91" t="str">
        <f>'Scope 1'!$D$52</f>
        <v xml:space="preserve">Location 4: </v>
      </c>
      <c r="F135" s="91"/>
      <c r="G135" s="91" t="str">
        <f>'Scope 1'!$D$28</f>
        <v>Diesel consumption for energy generation</v>
      </c>
      <c r="H135" s="91" t="str">
        <f>'Scope 1'!$F$28</f>
        <v>Liters</v>
      </c>
      <c r="I135" s="91"/>
      <c r="J135" s="91" t="str">
        <f t="shared" si="6"/>
        <v>Scope 1Location 4: Diesel consumption for energy generationLiters</v>
      </c>
      <c r="K135" s="123">
        <v>2025</v>
      </c>
      <c r="L135" s="91">
        <f>IFERROR(INDEX('Scope 1'!$AO$21:$AU$113,MATCH(J135,'Scope 1'!$AO$21:$AO$113,0),MATCH(K135,'Scope 1'!$AO$21:$AU$21,0)),0)</f>
        <v>0</v>
      </c>
      <c r="M135" s="91" t="str">
        <f t="shared" si="7"/>
        <v>Scope 1Diesel consumption for energy generationLiters</v>
      </c>
      <c r="N135" s="91">
        <f>IFERROR(INDEX('Emission factors'!$K$14:$P$305,MATCH(M135,'Emission factors'!$J$14:$J$305,0),MATCH(K135,'Emission factors'!$K$12:$P$12,0)),0)</f>
        <v>0</v>
      </c>
      <c r="O135" s="91">
        <f t="shared" si="8"/>
        <v>0</v>
      </c>
    </row>
    <row r="136" spans="4:15" s="122" customFormat="1" ht="14.65" customHeight="1">
      <c r="D136" s="91" t="s">
        <v>7</v>
      </c>
      <c r="E136" s="91" t="str">
        <f>'Scope 1'!$D$52</f>
        <v xml:space="preserve">Location 4: </v>
      </c>
      <c r="F136" s="91"/>
      <c r="G136" s="91" t="str">
        <f>'Scope 1'!$D$29</f>
        <v>Petrol consumption for energy generation</v>
      </c>
      <c r="H136" s="91" t="str">
        <f>'Scope 1'!$F$29</f>
        <v>Liters</v>
      </c>
      <c r="I136" s="91"/>
      <c r="J136" s="91" t="str">
        <f t="shared" si="6"/>
        <v>Scope 1Location 4: Petrol consumption for energy generationLiters</v>
      </c>
      <c r="K136" s="123">
        <v>2020</v>
      </c>
      <c r="L136" s="91">
        <f>IFERROR(INDEX('Scope 1'!$AO$21:$AU$113,MATCH(J136,'Scope 1'!$AO$21:$AO$113,0),MATCH(K136,'Scope 1'!$AO$21:$AU$21,0)),0)</f>
        <v>0</v>
      </c>
      <c r="M136" s="91" t="str">
        <f t="shared" si="7"/>
        <v>Scope 1Petrol consumption for energy generationLiters</v>
      </c>
      <c r="N136" s="91">
        <f>IFERROR(INDEX('Emission factors'!$K$14:$P$305,MATCH(M136,'Emission factors'!$J$14:$J$305,0),MATCH(K136,'Emission factors'!$K$12:$P$12,0)),0)</f>
        <v>2.2690000000000001</v>
      </c>
      <c r="O136" s="91">
        <f t="shared" si="8"/>
        <v>0</v>
      </c>
    </row>
    <row r="137" spans="4:15" s="122" customFormat="1" ht="14.65" customHeight="1">
      <c r="D137" s="91" t="s">
        <v>7</v>
      </c>
      <c r="E137" s="91" t="str">
        <f>'Scope 1'!$D$52</f>
        <v xml:space="preserve">Location 4: </v>
      </c>
      <c r="F137" s="91"/>
      <c r="G137" s="91" t="str">
        <f>'Scope 1'!$D$29</f>
        <v>Petrol consumption for energy generation</v>
      </c>
      <c r="H137" s="91" t="str">
        <f>'Scope 1'!$F$29</f>
        <v>Liters</v>
      </c>
      <c r="I137" s="91"/>
      <c r="J137" s="91" t="str">
        <f t="shared" si="6"/>
        <v>Scope 1Location 4: Petrol consumption for energy generationLiters</v>
      </c>
      <c r="K137" s="123">
        <v>2021</v>
      </c>
      <c r="L137" s="91">
        <f>IFERROR(INDEX('Scope 1'!$AO$21:$AU$113,MATCH(J137,'Scope 1'!$AO$21:$AO$113,0),MATCH(K137,'Scope 1'!$AO$21:$AU$21,0)),0)</f>
        <v>0</v>
      </c>
      <c r="M137" s="91" t="str">
        <f t="shared" si="7"/>
        <v>Scope 1Petrol consumption for energy generationLiters</v>
      </c>
      <c r="N137" s="91">
        <f>IFERROR(INDEX('Emission factors'!$K$14:$P$305,MATCH(M137,'Emission factors'!$J$14:$J$305,0),MATCH(K137,'Emission factors'!$K$12:$P$12,0)),0)</f>
        <v>2.141</v>
      </c>
      <c r="O137" s="91">
        <f t="shared" si="8"/>
        <v>0</v>
      </c>
    </row>
    <row r="138" spans="4:15" s="122" customFormat="1" ht="14.65" customHeight="1">
      <c r="D138" s="91" t="s">
        <v>7</v>
      </c>
      <c r="E138" s="91" t="str">
        <f>'Scope 1'!$D$52</f>
        <v xml:space="preserve">Location 4: </v>
      </c>
      <c r="F138" s="91"/>
      <c r="G138" s="91" t="str">
        <f>'Scope 1'!$D$29</f>
        <v>Petrol consumption for energy generation</v>
      </c>
      <c r="H138" s="91" t="str">
        <f>'Scope 1'!$F$29</f>
        <v>Liters</v>
      </c>
      <c r="I138" s="91"/>
      <c r="J138" s="91" t="str">
        <f t="shared" si="6"/>
        <v>Scope 1Location 4: Petrol consumption for energy generationLiters</v>
      </c>
      <c r="K138" s="123">
        <v>2022</v>
      </c>
      <c r="L138" s="91">
        <f>IFERROR(INDEX('Scope 1'!$AO$21:$AU$113,MATCH(J138,'Scope 1'!$AO$21:$AO$113,0),MATCH(K138,'Scope 1'!$AO$21:$AU$21,0)),0)</f>
        <v>0</v>
      </c>
      <c r="M138" s="91" t="str">
        <f t="shared" si="7"/>
        <v>Scope 1Petrol consumption for energy generationLiters</v>
      </c>
      <c r="N138" s="91">
        <f>IFERROR(INDEX('Emission factors'!$K$14:$P$305,MATCH(M138,'Emission factors'!$J$14:$J$305,0),MATCH(K138,'Emission factors'!$K$12:$P$12,0)),0)</f>
        <v>2.141</v>
      </c>
      <c r="O138" s="91">
        <f t="shared" si="8"/>
        <v>0</v>
      </c>
    </row>
    <row r="139" spans="4:15" s="122" customFormat="1" ht="14.65" customHeight="1">
      <c r="D139" s="91" t="s">
        <v>7</v>
      </c>
      <c r="E139" s="91" t="str">
        <f>'Scope 1'!$D$52</f>
        <v xml:space="preserve">Location 4: </v>
      </c>
      <c r="F139" s="91"/>
      <c r="G139" s="91" t="str">
        <f>'Scope 1'!$D$29</f>
        <v>Petrol consumption for energy generation</v>
      </c>
      <c r="H139" s="91" t="str">
        <f>'Scope 1'!$F$29</f>
        <v>Liters</v>
      </c>
      <c r="I139" s="91"/>
      <c r="J139" s="91" t="str">
        <f t="shared" si="6"/>
        <v>Scope 1Location 4: Petrol consumption for energy generationLiters</v>
      </c>
      <c r="K139" s="123">
        <v>2023</v>
      </c>
      <c r="L139" s="91">
        <f>IFERROR(INDEX('Scope 1'!$AO$21:$AU$113,MATCH(J139,'Scope 1'!$AO$21:$AO$113,0),MATCH(K139,'Scope 1'!$AO$21:$AU$21,0)),0)</f>
        <v>0</v>
      </c>
      <c r="M139" s="91" t="str">
        <f t="shared" si="7"/>
        <v>Scope 1Petrol consumption for energy generationLiters</v>
      </c>
      <c r="N139" s="91">
        <f>IFERROR(INDEX('Emission factors'!$K$14:$P$305,MATCH(M139,'Emission factors'!$J$14:$J$305,0),MATCH(K139,'Emission factors'!$K$12:$P$12,0)),0)</f>
        <v>2.1760000000000002</v>
      </c>
      <c r="O139" s="91">
        <f t="shared" si="8"/>
        <v>0</v>
      </c>
    </row>
    <row r="140" spans="4:15" s="122" customFormat="1" ht="14.65" customHeight="1">
      <c r="D140" s="91" t="s">
        <v>7</v>
      </c>
      <c r="E140" s="91" t="str">
        <f>'Scope 1'!$D$52</f>
        <v xml:space="preserve">Location 4: </v>
      </c>
      <c r="F140" s="91"/>
      <c r="G140" s="91" t="str">
        <f>'Scope 1'!$D$29</f>
        <v>Petrol consumption for energy generation</v>
      </c>
      <c r="H140" s="91" t="str">
        <f>'Scope 1'!$F$29</f>
        <v>Liters</v>
      </c>
      <c r="I140" s="91"/>
      <c r="J140" s="91" t="str">
        <f t="shared" si="6"/>
        <v>Scope 1Location 4: Petrol consumption for energy generationLiters</v>
      </c>
      <c r="K140" s="123">
        <v>2024</v>
      </c>
      <c r="L140" s="91">
        <f>IFERROR(INDEX('Scope 1'!$AO$21:$AU$113,MATCH(J140,'Scope 1'!$AO$21:$AO$113,0),MATCH(K140,'Scope 1'!$AO$21:$AU$21,0)),0)</f>
        <v>0</v>
      </c>
      <c r="M140" s="91" t="str">
        <f t="shared" si="7"/>
        <v>Scope 1Petrol consumption for energy generationLiters</v>
      </c>
      <c r="N140" s="91">
        <f>IFERROR(INDEX('Emission factors'!$K$14:$P$305,MATCH(M140,'Emission factors'!$J$14:$J$305,0),MATCH(K140,'Emission factors'!$K$12:$P$12,0)),0)</f>
        <v>0</v>
      </c>
      <c r="O140" s="91">
        <f t="shared" si="8"/>
        <v>0</v>
      </c>
    </row>
    <row r="141" spans="4:15" s="122" customFormat="1" ht="14.65" customHeight="1">
      <c r="D141" s="91" t="s">
        <v>7</v>
      </c>
      <c r="E141" s="91" t="str">
        <f>'Scope 1'!$D$52</f>
        <v xml:space="preserve">Location 4: </v>
      </c>
      <c r="F141" s="91"/>
      <c r="G141" s="91" t="str">
        <f>'Scope 1'!$D$29</f>
        <v>Petrol consumption for energy generation</v>
      </c>
      <c r="H141" s="91" t="str">
        <f>'Scope 1'!$F$29</f>
        <v>Liters</v>
      </c>
      <c r="I141" s="91"/>
      <c r="J141" s="91" t="str">
        <f t="shared" si="6"/>
        <v>Scope 1Location 4: Petrol consumption for energy generationLiters</v>
      </c>
      <c r="K141" s="123">
        <v>2025</v>
      </c>
      <c r="L141" s="91">
        <f>IFERROR(INDEX('Scope 1'!$AO$21:$AU$113,MATCH(J141,'Scope 1'!$AO$21:$AO$113,0),MATCH(K141,'Scope 1'!$AO$21:$AU$21,0)),0)</f>
        <v>0</v>
      </c>
      <c r="M141" s="91" t="str">
        <f t="shared" si="7"/>
        <v>Scope 1Petrol consumption for energy generationLiters</v>
      </c>
      <c r="N141" s="91">
        <f>IFERROR(INDEX('Emission factors'!$K$14:$P$305,MATCH(M141,'Emission factors'!$J$14:$J$305,0),MATCH(K141,'Emission factors'!$K$12:$P$12,0)),0)</f>
        <v>0</v>
      </c>
      <c r="O141" s="91">
        <f t="shared" si="8"/>
        <v>0</v>
      </c>
    </row>
    <row r="142" spans="4:15" s="122" customFormat="1" ht="14.65" customHeight="1">
      <c r="D142" s="91" t="s">
        <v>7</v>
      </c>
      <c r="E142" s="91" t="str">
        <f>'Scope 1'!$D$52</f>
        <v xml:space="preserve">Location 4: </v>
      </c>
      <c r="F142" s="91"/>
      <c r="G142" s="91" t="str">
        <f>'Scope 1'!$D$30</f>
        <v>Refrigerant leakage</v>
      </c>
      <c r="H142" s="91" t="str">
        <f>'Scope 1'!$F$30</f>
        <v>kg</v>
      </c>
      <c r="I142" s="91">
        <f>'Scope 1'!$I$57</f>
        <v>0</v>
      </c>
      <c r="J142" s="91" t="str">
        <f t="shared" si="6"/>
        <v>Scope 1Location 4: Refrigerant leakagekg0</v>
      </c>
      <c r="K142" s="123">
        <v>2020</v>
      </c>
      <c r="L142" s="91">
        <f>IFERROR(INDEX('Scope 1'!$AO$21:$AU$113,MATCH(J142,'Scope 1'!$AO$21:$AO$113,0),MATCH(K142,'Scope 1'!$AO$21:$AU$21,0)),0)</f>
        <v>0</v>
      </c>
      <c r="M142" s="91" t="str">
        <f t="shared" si="7"/>
        <v>Scope 1Refrigerant leakagekg0</v>
      </c>
      <c r="N142" s="91">
        <f>IFERROR(INDEX('Emission factors'!$K$14:$P$305,MATCH(M142,'Emission factors'!$J$14:$J$305,0),MATCH(K142,'Emission factors'!$K$12:$P$12,0)),0)</f>
        <v>0</v>
      </c>
      <c r="O142" s="91">
        <f t="shared" si="8"/>
        <v>0</v>
      </c>
    </row>
    <row r="143" spans="4:15" s="122" customFormat="1" ht="14.65" customHeight="1">
      <c r="D143" s="91" t="s">
        <v>7</v>
      </c>
      <c r="E143" s="91" t="str">
        <f>'Scope 1'!$D$52</f>
        <v xml:space="preserve">Location 4: </v>
      </c>
      <c r="F143" s="91"/>
      <c r="G143" s="91" t="str">
        <f>'Scope 1'!$D$30</f>
        <v>Refrigerant leakage</v>
      </c>
      <c r="H143" s="91" t="str">
        <f>'Scope 1'!$F$30</f>
        <v>kg</v>
      </c>
      <c r="I143" s="91">
        <f>'Scope 1'!$N$57</f>
        <v>0</v>
      </c>
      <c r="J143" s="91" t="str">
        <f t="shared" si="6"/>
        <v>Scope 1Location 4: Refrigerant leakagekg0</v>
      </c>
      <c r="K143" s="123">
        <v>2021</v>
      </c>
      <c r="L143" s="91">
        <f>IFERROR(INDEX('Scope 1'!$AO$21:$AU$113,MATCH(J143,'Scope 1'!$AO$21:$AO$113,0),MATCH(K143,'Scope 1'!$AO$21:$AU$21,0)),0)</f>
        <v>0</v>
      </c>
      <c r="M143" s="91" t="str">
        <f t="shared" si="7"/>
        <v>Scope 1Refrigerant leakagekg0</v>
      </c>
      <c r="N143" s="91">
        <f>IFERROR(INDEX('Emission factors'!$K$14:$P$305,MATCH(M143,'Emission factors'!$J$14:$J$305,0),MATCH(K143,'Emission factors'!$K$12:$P$12,0)),0)</f>
        <v>0</v>
      </c>
      <c r="O143" s="91">
        <f t="shared" si="8"/>
        <v>0</v>
      </c>
    </row>
    <row r="144" spans="4:15" s="122" customFormat="1" ht="14.65" customHeight="1">
      <c r="D144" s="91" t="s">
        <v>7</v>
      </c>
      <c r="E144" s="91" t="str">
        <f>'Scope 1'!$D$52</f>
        <v xml:space="preserve">Location 4: </v>
      </c>
      <c r="F144" s="91"/>
      <c r="G144" s="91" t="str">
        <f>'Scope 1'!$D$30</f>
        <v>Refrigerant leakage</v>
      </c>
      <c r="H144" s="91" t="str">
        <f>'Scope 1'!$F$30</f>
        <v>kg</v>
      </c>
      <c r="I144" s="91">
        <f>'Scope 1'!$S$57</f>
        <v>0</v>
      </c>
      <c r="J144" s="91" t="str">
        <f t="shared" si="6"/>
        <v>Scope 1Location 4: Refrigerant leakagekg0</v>
      </c>
      <c r="K144" s="123">
        <v>2022</v>
      </c>
      <c r="L144" s="91">
        <f>IFERROR(INDEX('Scope 1'!$AO$21:$AU$113,MATCH(J144,'Scope 1'!$AO$21:$AO$113,0),MATCH(K144,'Scope 1'!$AO$21:$AU$21,0)),0)</f>
        <v>0</v>
      </c>
      <c r="M144" s="91" t="str">
        <f t="shared" si="7"/>
        <v>Scope 1Refrigerant leakagekg0</v>
      </c>
      <c r="N144" s="91">
        <f>IFERROR(INDEX('Emission factors'!$K$14:$P$305,MATCH(M144,'Emission factors'!$J$14:$J$305,0),MATCH(K144,'Emission factors'!$K$12:$P$12,0)),0)</f>
        <v>0</v>
      </c>
      <c r="O144" s="91">
        <f t="shared" si="8"/>
        <v>0</v>
      </c>
    </row>
    <row r="145" spans="4:15" s="122" customFormat="1" ht="14.65" customHeight="1">
      <c r="D145" s="91" t="s">
        <v>7</v>
      </c>
      <c r="E145" s="91" t="str">
        <f>'Scope 1'!$D$52</f>
        <v xml:space="preserve">Location 4: </v>
      </c>
      <c r="F145" s="91"/>
      <c r="G145" s="91" t="str">
        <f>'Scope 1'!$D$30</f>
        <v>Refrigerant leakage</v>
      </c>
      <c r="H145" s="91" t="str">
        <f>'Scope 1'!$F$30</f>
        <v>kg</v>
      </c>
      <c r="I145" s="91">
        <f>'Scope 1'!$X$57</f>
        <v>0</v>
      </c>
      <c r="J145" s="91" t="str">
        <f t="shared" si="6"/>
        <v>Scope 1Location 4: Refrigerant leakagekg0</v>
      </c>
      <c r="K145" s="123">
        <v>2023</v>
      </c>
      <c r="L145" s="91">
        <f>IFERROR(INDEX('Scope 1'!$AO$21:$AU$113,MATCH(J145,'Scope 1'!$AO$21:$AO$113,0),MATCH(K145,'Scope 1'!$AO$21:$AU$21,0)),0)</f>
        <v>0</v>
      </c>
      <c r="M145" s="91" t="str">
        <f t="shared" si="7"/>
        <v>Scope 1Refrigerant leakagekg0</v>
      </c>
      <c r="N145" s="91">
        <f>IFERROR(INDEX('Emission factors'!$K$14:$P$305,MATCH(M145,'Emission factors'!$J$14:$J$305,0),MATCH(K145,'Emission factors'!$K$12:$P$12,0)),0)</f>
        <v>0</v>
      </c>
      <c r="O145" s="91">
        <f t="shared" si="8"/>
        <v>0</v>
      </c>
    </row>
    <row r="146" spans="4:15" s="122" customFormat="1" ht="14.65" customHeight="1">
      <c r="D146" s="91" t="s">
        <v>7</v>
      </c>
      <c r="E146" s="91" t="str">
        <f>'Scope 1'!$D$52</f>
        <v xml:space="preserve">Location 4: </v>
      </c>
      <c r="F146" s="91"/>
      <c r="G146" s="91" t="str">
        <f>'Scope 1'!$D$30</f>
        <v>Refrigerant leakage</v>
      </c>
      <c r="H146" s="91" t="str">
        <f>'Scope 1'!$F$30</f>
        <v>kg</v>
      </c>
      <c r="I146" s="91">
        <f>'Scope 1'!$AC$57</f>
        <v>0</v>
      </c>
      <c r="J146" s="91" t="str">
        <f t="shared" si="6"/>
        <v>Scope 1Location 4: Refrigerant leakagekg0</v>
      </c>
      <c r="K146" s="123">
        <v>2024</v>
      </c>
      <c r="L146" s="91">
        <f>IFERROR(INDEX('Scope 1'!$AO$21:$AU$113,MATCH(J146,'Scope 1'!$AO$21:$AO$113,0),MATCH(K146,'Scope 1'!$AO$21:$AU$21,0)),0)</f>
        <v>0</v>
      </c>
      <c r="M146" s="91" t="str">
        <f t="shared" si="7"/>
        <v>Scope 1Refrigerant leakagekg0</v>
      </c>
      <c r="N146" s="91">
        <f>IFERROR(INDEX('Emission factors'!$K$14:$P$305,MATCH(M146,'Emission factors'!$J$14:$J$305,0),MATCH(K146,'Emission factors'!$K$12:$P$12,0)),0)</f>
        <v>0</v>
      </c>
      <c r="O146" s="91">
        <f t="shared" si="8"/>
        <v>0</v>
      </c>
    </row>
    <row r="147" spans="4:15" s="122" customFormat="1" ht="14.65" customHeight="1">
      <c r="D147" s="91" t="s">
        <v>7</v>
      </c>
      <c r="E147" s="91" t="str">
        <f>'Scope 1'!$D$52</f>
        <v xml:space="preserve">Location 4: </v>
      </c>
      <c r="F147" s="91"/>
      <c r="G147" s="91" t="str">
        <f>'Scope 1'!$D$30</f>
        <v>Refrigerant leakage</v>
      </c>
      <c r="H147" s="91" t="str">
        <f>'Scope 1'!$F$30</f>
        <v>kg</v>
      </c>
      <c r="I147" s="91">
        <f>'Scope 1'!$AH$57</f>
        <v>0</v>
      </c>
      <c r="J147" s="91" t="str">
        <f t="shared" si="6"/>
        <v>Scope 1Location 4: Refrigerant leakagekg0</v>
      </c>
      <c r="K147" s="123">
        <v>2025</v>
      </c>
      <c r="L147" s="91">
        <f>IFERROR(INDEX('Scope 1'!$AO$21:$AU$113,MATCH(J147,'Scope 1'!$AO$21:$AO$113,0),MATCH(K147,'Scope 1'!$AO$21:$AU$21,0)),0)</f>
        <v>0</v>
      </c>
      <c r="M147" s="91" t="str">
        <f t="shared" si="7"/>
        <v>Scope 1Refrigerant leakagekg0</v>
      </c>
      <c r="N147" s="91">
        <f>IFERROR(INDEX('Emission factors'!$K$14:$P$305,MATCH(M147,'Emission factors'!$J$14:$J$305,0),MATCH(K147,'Emission factors'!$K$12:$P$12,0)),0)</f>
        <v>0</v>
      </c>
      <c r="O147" s="91">
        <f t="shared" si="8"/>
        <v>0</v>
      </c>
    </row>
    <row r="148" spans="4:15" s="122" customFormat="1" ht="14.65" customHeight="1">
      <c r="D148" s="91" t="s">
        <v>7</v>
      </c>
      <c r="E148" s="91" t="str">
        <f>'Scope 1'!$D$52</f>
        <v xml:space="preserve">Location 4: </v>
      </c>
      <c r="F148" s="91"/>
      <c r="G148" s="91" t="str">
        <f>'Scope 1'!$D$30</f>
        <v>Refrigerant leakage</v>
      </c>
      <c r="H148" s="91" t="str">
        <f>'Scope 1'!$F$30</f>
        <v>kg</v>
      </c>
      <c r="I148" s="91">
        <f>'Scope 1'!$I$58</f>
        <v>0</v>
      </c>
      <c r="J148" s="91" t="str">
        <f t="shared" si="6"/>
        <v>Scope 1Location 4: Refrigerant leakagekg0</v>
      </c>
      <c r="K148" s="123">
        <v>2020</v>
      </c>
      <c r="L148" s="91">
        <f>IFERROR(INDEX('Scope 1'!$AO$21:$AU$113,MATCH(J148,'Scope 1'!$AO$21:$AO$113,0),MATCH(K148,'Scope 1'!$AO$21:$AU$21,0)),0)</f>
        <v>0</v>
      </c>
      <c r="M148" s="91" t="str">
        <f t="shared" si="7"/>
        <v>Scope 1Refrigerant leakagekg0</v>
      </c>
      <c r="N148" s="91">
        <f>IFERROR(INDEX('Emission factors'!$K$14:$P$305,MATCH(M148,'Emission factors'!$J$14:$J$305,0),MATCH(K148,'Emission factors'!$K$12:$P$12,0)),0)</f>
        <v>0</v>
      </c>
      <c r="O148" s="91">
        <f t="shared" si="8"/>
        <v>0</v>
      </c>
    </row>
    <row r="149" spans="4:15" s="122" customFormat="1" ht="14.65" customHeight="1">
      <c r="D149" s="91" t="s">
        <v>7</v>
      </c>
      <c r="E149" s="91" t="str">
        <f>'Scope 1'!$D$52</f>
        <v xml:space="preserve">Location 4: </v>
      </c>
      <c r="F149" s="91"/>
      <c r="G149" s="91" t="str">
        <f>'Scope 1'!$D$30</f>
        <v>Refrigerant leakage</v>
      </c>
      <c r="H149" s="91" t="str">
        <f>'Scope 1'!$F$30</f>
        <v>kg</v>
      </c>
      <c r="I149" s="91">
        <f>'Scope 1'!$N$58</f>
        <v>0</v>
      </c>
      <c r="J149" s="91" t="str">
        <f t="shared" si="6"/>
        <v>Scope 1Location 4: Refrigerant leakagekg0</v>
      </c>
      <c r="K149" s="123">
        <v>2021</v>
      </c>
      <c r="L149" s="91">
        <f>IFERROR(INDEX('Scope 1'!$AO$21:$AU$113,MATCH(J149,'Scope 1'!$AO$21:$AO$113,0),MATCH(K149,'Scope 1'!$AO$21:$AU$21,0)),0)</f>
        <v>0</v>
      </c>
      <c r="M149" s="91" t="str">
        <f t="shared" si="7"/>
        <v>Scope 1Refrigerant leakagekg0</v>
      </c>
      <c r="N149" s="91">
        <f>IFERROR(INDEX('Emission factors'!$K$14:$P$305,MATCH(M149,'Emission factors'!$J$14:$J$305,0),MATCH(K149,'Emission factors'!$K$12:$P$12,0)),0)</f>
        <v>0</v>
      </c>
      <c r="O149" s="91">
        <f t="shared" si="8"/>
        <v>0</v>
      </c>
    </row>
    <row r="150" spans="4:15" s="122" customFormat="1" ht="14.65" customHeight="1">
      <c r="D150" s="91" t="s">
        <v>7</v>
      </c>
      <c r="E150" s="91" t="str">
        <f>'Scope 1'!$D$52</f>
        <v xml:space="preserve">Location 4: </v>
      </c>
      <c r="F150" s="91"/>
      <c r="G150" s="91" t="str">
        <f>'Scope 1'!$D$30</f>
        <v>Refrigerant leakage</v>
      </c>
      <c r="H150" s="91" t="str">
        <f>'Scope 1'!$F$30</f>
        <v>kg</v>
      </c>
      <c r="I150" s="91">
        <f>'Scope 1'!$S$58</f>
        <v>0</v>
      </c>
      <c r="J150" s="91" t="str">
        <f t="shared" si="6"/>
        <v>Scope 1Location 4: Refrigerant leakagekg0</v>
      </c>
      <c r="K150" s="123">
        <v>2022</v>
      </c>
      <c r="L150" s="91">
        <f>IFERROR(INDEX('Scope 1'!$AO$21:$AU$113,MATCH(J150,'Scope 1'!$AO$21:$AO$113,0),MATCH(K150,'Scope 1'!$AO$21:$AU$21,0)),0)</f>
        <v>0</v>
      </c>
      <c r="M150" s="91" t="str">
        <f t="shared" si="7"/>
        <v>Scope 1Refrigerant leakagekg0</v>
      </c>
      <c r="N150" s="91">
        <f>IFERROR(INDEX('Emission factors'!$K$14:$P$305,MATCH(M150,'Emission factors'!$J$14:$J$305,0),MATCH(K150,'Emission factors'!$K$12:$P$12,0)),0)</f>
        <v>0</v>
      </c>
      <c r="O150" s="91">
        <f t="shared" si="8"/>
        <v>0</v>
      </c>
    </row>
    <row r="151" spans="4:15" s="122" customFormat="1" ht="14.65" customHeight="1">
      <c r="D151" s="91" t="s">
        <v>7</v>
      </c>
      <c r="E151" s="91" t="str">
        <f>'Scope 1'!$D$52</f>
        <v xml:space="preserve">Location 4: </v>
      </c>
      <c r="F151" s="91"/>
      <c r="G151" s="91" t="str">
        <f>'Scope 1'!$D$30</f>
        <v>Refrigerant leakage</v>
      </c>
      <c r="H151" s="91" t="str">
        <f>'Scope 1'!$F$30</f>
        <v>kg</v>
      </c>
      <c r="I151" s="91">
        <f>'Scope 1'!$X$58</f>
        <v>0</v>
      </c>
      <c r="J151" s="91" t="str">
        <f t="shared" si="6"/>
        <v>Scope 1Location 4: Refrigerant leakagekg0</v>
      </c>
      <c r="K151" s="123">
        <v>2023</v>
      </c>
      <c r="L151" s="91">
        <f>IFERROR(INDEX('Scope 1'!$AO$21:$AU$113,MATCH(J151,'Scope 1'!$AO$21:$AO$113,0),MATCH(K151,'Scope 1'!$AO$21:$AU$21,0)),0)</f>
        <v>0</v>
      </c>
      <c r="M151" s="91" t="str">
        <f t="shared" si="7"/>
        <v>Scope 1Refrigerant leakagekg0</v>
      </c>
      <c r="N151" s="91">
        <f>IFERROR(INDEX('Emission factors'!$K$14:$P$305,MATCH(M151,'Emission factors'!$J$14:$J$305,0),MATCH(K151,'Emission factors'!$K$12:$P$12,0)),0)</f>
        <v>0</v>
      </c>
      <c r="O151" s="91">
        <f t="shared" si="8"/>
        <v>0</v>
      </c>
    </row>
    <row r="152" spans="4:15" s="122" customFormat="1" ht="14.65" customHeight="1">
      <c r="D152" s="91" t="s">
        <v>7</v>
      </c>
      <c r="E152" s="91" t="str">
        <f>'Scope 1'!$D$52</f>
        <v xml:space="preserve">Location 4: </v>
      </c>
      <c r="F152" s="91"/>
      <c r="G152" s="91" t="str">
        <f>'Scope 1'!$D$30</f>
        <v>Refrigerant leakage</v>
      </c>
      <c r="H152" s="91" t="str">
        <f>'Scope 1'!$F$30</f>
        <v>kg</v>
      </c>
      <c r="I152" s="91">
        <f>'Scope 1'!$AC$58</f>
        <v>0</v>
      </c>
      <c r="J152" s="91" t="str">
        <f t="shared" si="6"/>
        <v>Scope 1Location 4: Refrigerant leakagekg0</v>
      </c>
      <c r="K152" s="123">
        <v>2024</v>
      </c>
      <c r="L152" s="91">
        <f>IFERROR(INDEX('Scope 1'!$AO$21:$AU$113,MATCH(J152,'Scope 1'!$AO$21:$AO$113,0),MATCH(K152,'Scope 1'!$AO$21:$AU$21,0)),0)</f>
        <v>0</v>
      </c>
      <c r="M152" s="91" t="str">
        <f t="shared" si="7"/>
        <v>Scope 1Refrigerant leakagekg0</v>
      </c>
      <c r="N152" s="91">
        <f>IFERROR(INDEX('Emission factors'!$K$14:$P$305,MATCH(M152,'Emission factors'!$J$14:$J$305,0),MATCH(K152,'Emission factors'!$K$12:$P$12,0)),0)</f>
        <v>0</v>
      </c>
      <c r="O152" s="91">
        <f t="shared" si="8"/>
        <v>0</v>
      </c>
    </row>
    <row r="153" spans="4:15" s="122" customFormat="1" ht="14.65" customHeight="1">
      <c r="D153" s="91" t="s">
        <v>7</v>
      </c>
      <c r="E153" s="91" t="str">
        <f>'Scope 1'!$D$52</f>
        <v xml:space="preserve">Location 4: </v>
      </c>
      <c r="F153" s="91"/>
      <c r="G153" s="91" t="str">
        <f>'Scope 1'!$D$30</f>
        <v>Refrigerant leakage</v>
      </c>
      <c r="H153" s="91" t="str">
        <f>'Scope 1'!$F$30</f>
        <v>kg</v>
      </c>
      <c r="I153" s="91">
        <f>'Scope 1'!$AH$58</f>
        <v>0</v>
      </c>
      <c r="J153" s="91" t="str">
        <f t="shared" si="6"/>
        <v>Scope 1Location 4: Refrigerant leakagekg0</v>
      </c>
      <c r="K153" s="123">
        <v>2025</v>
      </c>
      <c r="L153" s="91">
        <f>IFERROR(INDEX('Scope 1'!$AO$21:$AU$113,MATCH(J153,'Scope 1'!$AO$21:$AO$113,0),MATCH(K153,'Scope 1'!$AO$21:$AU$21,0)),0)</f>
        <v>0</v>
      </c>
      <c r="M153" s="91" t="str">
        <f t="shared" si="7"/>
        <v>Scope 1Refrigerant leakagekg0</v>
      </c>
      <c r="N153" s="91">
        <f>IFERROR(INDEX('Emission factors'!$K$14:$P$305,MATCH(M153,'Emission factors'!$J$14:$J$305,0),MATCH(K153,'Emission factors'!$K$12:$P$12,0)),0)</f>
        <v>0</v>
      </c>
      <c r="O153" s="91">
        <f t="shared" si="8"/>
        <v>0</v>
      </c>
    </row>
    <row r="154" spans="4:15" s="122" customFormat="1" ht="14.65" customHeight="1">
      <c r="D154" s="91" t="s">
        <v>7</v>
      </c>
      <c r="E154" s="91" t="str">
        <f>'Scope 1'!$D$52</f>
        <v xml:space="preserve">Location 4: </v>
      </c>
      <c r="F154" s="91"/>
      <c r="G154" s="91" t="str">
        <f>'Scope 1'!$D$30</f>
        <v>Refrigerant leakage</v>
      </c>
      <c r="H154" s="91" t="str">
        <f>'Scope 1'!$F$30</f>
        <v>kg</v>
      </c>
      <c r="I154" s="91">
        <f>'Scope 1'!$I$59</f>
        <v>0</v>
      </c>
      <c r="J154" s="91" t="str">
        <f t="shared" si="6"/>
        <v>Scope 1Location 4: Refrigerant leakagekg0</v>
      </c>
      <c r="K154" s="123">
        <v>2020</v>
      </c>
      <c r="L154" s="91">
        <f>IFERROR(INDEX('Scope 1'!$AO$21:$AU$113,MATCH(J154,'Scope 1'!$AO$21:$AO$113,0),MATCH(K154,'Scope 1'!$AO$21:$AU$21,0)),0)</f>
        <v>0</v>
      </c>
      <c r="M154" s="91" t="str">
        <f t="shared" si="7"/>
        <v>Scope 1Refrigerant leakagekg0</v>
      </c>
      <c r="N154" s="91">
        <f>IFERROR(INDEX('Emission factors'!$K$14:$P$305,MATCH(M154,'Emission factors'!$J$14:$J$305,0),MATCH(K154,'Emission factors'!$K$12:$P$12,0)),0)</f>
        <v>0</v>
      </c>
      <c r="O154" s="91">
        <f t="shared" si="8"/>
        <v>0</v>
      </c>
    </row>
    <row r="155" spans="4:15" s="122" customFormat="1" ht="14.65" customHeight="1">
      <c r="D155" s="91" t="s">
        <v>7</v>
      </c>
      <c r="E155" s="91" t="str">
        <f>'Scope 1'!$D$52</f>
        <v xml:space="preserve">Location 4: </v>
      </c>
      <c r="F155" s="91"/>
      <c r="G155" s="91" t="str">
        <f>'Scope 1'!$D$30</f>
        <v>Refrigerant leakage</v>
      </c>
      <c r="H155" s="91" t="str">
        <f>'Scope 1'!$F$30</f>
        <v>kg</v>
      </c>
      <c r="I155" s="91">
        <f>'Scope 1'!$N$59</f>
        <v>0</v>
      </c>
      <c r="J155" s="91" t="str">
        <f t="shared" si="6"/>
        <v>Scope 1Location 4: Refrigerant leakagekg0</v>
      </c>
      <c r="K155" s="123">
        <v>2021</v>
      </c>
      <c r="L155" s="91">
        <f>IFERROR(INDEX('Scope 1'!$AO$21:$AU$113,MATCH(J155,'Scope 1'!$AO$21:$AO$113,0),MATCH(K155,'Scope 1'!$AO$21:$AU$21,0)),0)</f>
        <v>0</v>
      </c>
      <c r="M155" s="91" t="str">
        <f t="shared" si="7"/>
        <v>Scope 1Refrigerant leakagekg0</v>
      </c>
      <c r="N155" s="91">
        <f>IFERROR(INDEX('Emission factors'!$K$14:$P$305,MATCH(M155,'Emission factors'!$J$14:$J$305,0),MATCH(K155,'Emission factors'!$K$12:$P$12,0)),0)</f>
        <v>0</v>
      </c>
      <c r="O155" s="91">
        <f t="shared" si="8"/>
        <v>0</v>
      </c>
    </row>
    <row r="156" spans="4:15" s="122" customFormat="1" ht="14.65" customHeight="1">
      <c r="D156" s="91" t="s">
        <v>7</v>
      </c>
      <c r="E156" s="91" t="str">
        <f>'Scope 1'!$D$52</f>
        <v xml:space="preserve">Location 4: </v>
      </c>
      <c r="F156" s="91"/>
      <c r="G156" s="91" t="str">
        <f>'Scope 1'!$D$30</f>
        <v>Refrigerant leakage</v>
      </c>
      <c r="H156" s="91" t="str">
        <f>'Scope 1'!$F$30</f>
        <v>kg</v>
      </c>
      <c r="I156" s="91">
        <f>'Scope 1'!$S$59</f>
        <v>0</v>
      </c>
      <c r="J156" s="91" t="str">
        <f t="shared" si="6"/>
        <v>Scope 1Location 4: Refrigerant leakagekg0</v>
      </c>
      <c r="K156" s="123">
        <v>2022</v>
      </c>
      <c r="L156" s="91">
        <f>IFERROR(INDEX('Scope 1'!$AO$21:$AU$113,MATCH(J156,'Scope 1'!$AO$21:$AO$113,0),MATCH(K156,'Scope 1'!$AO$21:$AU$21,0)),0)</f>
        <v>0</v>
      </c>
      <c r="M156" s="91" t="str">
        <f t="shared" si="7"/>
        <v>Scope 1Refrigerant leakagekg0</v>
      </c>
      <c r="N156" s="91">
        <f>IFERROR(INDEX('Emission factors'!$K$14:$P$305,MATCH(M156,'Emission factors'!$J$14:$J$305,0),MATCH(K156,'Emission factors'!$K$12:$P$12,0)),0)</f>
        <v>0</v>
      </c>
      <c r="O156" s="91">
        <f t="shared" si="8"/>
        <v>0</v>
      </c>
    </row>
    <row r="157" spans="4:15" s="122" customFormat="1" ht="14.65" customHeight="1">
      <c r="D157" s="91" t="s">
        <v>7</v>
      </c>
      <c r="E157" s="91" t="str">
        <f>'Scope 1'!$D$52</f>
        <v xml:space="preserve">Location 4: </v>
      </c>
      <c r="F157" s="91"/>
      <c r="G157" s="91" t="str">
        <f>'Scope 1'!$D$30</f>
        <v>Refrigerant leakage</v>
      </c>
      <c r="H157" s="91" t="str">
        <f>'Scope 1'!$F$30</f>
        <v>kg</v>
      </c>
      <c r="I157" s="91">
        <f>'Scope 1'!$X$59</f>
        <v>0</v>
      </c>
      <c r="J157" s="91" t="str">
        <f t="shared" si="6"/>
        <v>Scope 1Location 4: Refrigerant leakagekg0</v>
      </c>
      <c r="K157" s="123">
        <v>2023</v>
      </c>
      <c r="L157" s="91">
        <f>IFERROR(INDEX('Scope 1'!$AO$21:$AU$113,MATCH(J157,'Scope 1'!$AO$21:$AO$113,0),MATCH(K157,'Scope 1'!$AO$21:$AU$21,0)),0)</f>
        <v>0</v>
      </c>
      <c r="M157" s="91" t="str">
        <f t="shared" si="7"/>
        <v>Scope 1Refrigerant leakagekg0</v>
      </c>
      <c r="N157" s="91">
        <f>IFERROR(INDEX('Emission factors'!$K$14:$P$305,MATCH(M157,'Emission factors'!$J$14:$J$305,0),MATCH(K157,'Emission factors'!$K$12:$P$12,0)),0)</f>
        <v>0</v>
      </c>
      <c r="O157" s="91">
        <f t="shared" si="8"/>
        <v>0</v>
      </c>
    </row>
    <row r="158" spans="4:15" s="122" customFormat="1" ht="14.65" customHeight="1">
      <c r="D158" s="91" t="s">
        <v>7</v>
      </c>
      <c r="E158" s="91" t="str">
        <f>'Scope 1'!$D$52</f>
        <v xml:space="preserve">Location 4: </v>
      </c>
      <c r="F158" s="91"/>
      <c r="G158" s="91" t="str">
        <f>'Scope 1'!$D$30</f>
        <v>Refrigerant leakage</v>
      </c>
      <c r="H158" s="91" t="str">
        <f>'Scope 1'!$F$30</f>
        <v>kg</v>
      </c>
      <c r="I158" s="91">
        <f>'Scope 1'!$AC$59</f>
        <v>0</v>
      </c>
      <c r="J158" s="91" t="str">
        <f t="shared" si="6"/>
        <v>Scope 1Location 4: Refrigerant leakagekg0</v>
      </c>
      <c r="K158" s="123">
        <v>2024</v>
      </c>
      <c r="L158" s="91">
        <f>IFERROR(INDEX('Scope 1'!$AO$21:$AU$113,MATCH(J158,'Scope 1'!$AO$21:$AO$113,0),MATCH(K158,'Scope 1'!$AO$21:$AU$21,0)),0)</f>
        <v>0</v>
      </c>
      <c r="M158" s="91" t="str">
        <f t="shared" si="7"/>
        <v>Scope 1Refrigerant leakagekg0</v>
      </c>
      <c r="N158" s="91">
        <f>IFERROR(INDEX('Emission factors'!$K$14:$P$305,MATCH(M158,'Emission factors'!$J$14:$J$305,0),MATCH(K158,'Emission factors'!$K$12:$P$12,0)),0)</f>
        <v>0</v>
      </c>
      <c r="O158" s="91">
        <f t="shared" si="8"/>
        <v>0</v>
      </c>
    </row>
    <row r="159" spans="4:15" s="122" customFormat="1" ht="14.65" customHeight="1">
      <c r="D159" s="91" t="s">
        <v>7</v>
      </c>
      <c r="E159" s="91" t="str">
        <f>'Scope 1'!$D$52</f>
        <v xml:space="preserve">Location 4: </v>
      </c>
      <c r="F159" s="91"/>
      <c r="G159" s="91" t="str">
        <f>'Scope 1'!$D$30</f>
        <v>Refrigerant leakage</v>
      </c>
      <c r="H159" s="91" t="str">
        <f>'Scope 1'!$F$30</f>
        <v>kg</v>
      </c>
      <c r="I159" s="91">
        <f>'Scope 1'!$AH$59</f>
        <v>0</v>
      </c>
      <c r="J159" s="91" t="str">
        <f t="shared" si="6"/>
        <v>Scope 1Location 4: Refrigerant leakagekg0</v>
      </c>
      <c r="K159" s="123">
        <v>2025</v>
      </c>
      <c r="L159" s="91">
        <f>IFERROR(INDEX('Scope 1'!$AO$21:$AU$113,MATCH(J159,'Scope 1'!$AO$21:$AO$113,0),MATCH(K159,'Scope 1'!$AO$21:$AU$21,0)),0)</f>
        <v>0</v>
      </c>
      <c r="M159" s="91" t="str">
        <f t="shared" si="7"/>
        <v>Scope 1Refrigerant leakagekg0</v>
      </c>
      <c r="N159" s="91">
        <f>IFERROR(INDEX('Emission factors'!$K$14:$P$305,MATCH(M159,'Emission factors'!$J$14:$J$305,0),MATCH(K159,'Emission factors'!$K$12:$P$12,0)),0)</f>
        <v>0</v>
      </c>
      <c r="O159" s="91">
        <f t="shared" si="8"/>
        <v>0</v>
      </c>
    </row>
    <row r="160" spans="4:15" s="122" customFormat="1" ht="14.65" customHeight="1">
      <c r="D160" s="91" t="s">
        <v>7</v>
      </c>
      <c r="E160" s="91" t="str">
        <f>'Scope 1'!$D$61</f>
        <v xml:space="preserve">Location 5: </v>
      </c>
      <c r="F160" s="91"/>
      <c r="G160" s="91" t="str">
        <f>'Scope 1'!$D$27</f>
        <v>Natural gas</v>
      </c>
      <c r="H160" s="91" t="str">
        <f>'Scope 1'!$F$63</f>
        <v>Select unit</v>
      </c>
      <c r="I160" s="91"/>
      <c r="J160" s="91" t="str">
        <f t="shared" si="6"/>
        <v>Scope 1Location 5: Natural gasSelect unit</v>
      </c>
      <c r="K160" s="123">
        <v>2020</v>
      </c>
      <c r="L160" s="91">
        <f>IFERROR(INDEX('Scope 1'!$AO$21:$AU$113,MATCH(J160,'Scope 1'!$AO$21:$AO$113,0),MATCH(K160,'Scope 1'!$AO$21:$AU$21,0)),0)</f>
        <v>0</v>
      </c>
      <c r="M160" s="91" t="str">
        <f t="shared" si="7"/>
        <v>Scope 1Natural gasSelect unit</v>
      </c>
      <c r="N160" s="91">
        <f>IFERROR(INDEX('Emission factors'!$K$14:$P$305,MATCH(M160,'Emission factors'!$J$14:$J$305,0),MATCH(K160,'Emission factors'!$K$12:$P$12,0)),0)</f>
        <v>0</v>
      </c>
      <c r="O160" s="91">
        <f t="shared" si="8"/>
        <v>0</v>
      </c>
    </row>
    <row r="161" spans="4:15" s="122" customFormat="1" ht="14.65" customHeight="1">
      <c r="D161" s="91" t="s">
        <v>7</v>
      </c>
      <c r="E161" s="91" t="str">
        <f>'Scope 1'!$D$61</f>
        <v xml:space="preserve">Location 5: </v>
      </c>
      <c r="F161" s="91"/>
      <c r="G161" s="91" t="str">
        <f>'Scope 1'!$D$27</f>
        <v>Natural gas</v>
      </c>
      <c r="H161" s="91" t="str">
        <f>'Scope 1'!$F$63</f>
        <v>Select unit</v>
      </c>
      <c r="I161" s="91"/>
      <c r="J161" s="91" t="str">
        <f t="shared" si="6"/>
        <v>Scope 1Location 5: Natural gasSelect unit</v>
      </c>
      <c r="K161" s="123">
        <v>2021</v>
      </c>
      <c r="L161" s="91">
        <f>IFERROR(INDEX('Scope 1'!$AO$21:$AU$113,MATCH(J161,'Scope 1'!$AO$21:$AO$113,0),MATCH(K161,'Scope 1'!$AO$21:$AU$21,0)),0)</f>
        <v>0</v>
      </c>
      <c r="M161" s="91" t="str">
        <f t="shared" si="7"/>
        <v>Scope 1Natural gasSelect unit</v>
      </c>
      <c r="N161" s="91">
        <f>IFERROR(INDEX('Emission factors'!$K$14:$P$305,MATCH(M161,'Emission factors'!$J$14:$J$305,0),MATCH(K161,'Emission factors'!$K$12:$P$12,0)),0)</f>
        <v>0</v>
      </c>
      <c r="O161" s="91">
        <f t="shared" si="8"/>
        <v>0</v>
      </c>
    </row>
    <row r="162" spans="4:15" s="122" customFormat="1" ht="14.65" customHeight="1">
      <c r="D162" s="91" t="s">
        <v>7</v>
      </c>
      <c r="E162" s="91" t="str">
        <f>'Scope 1'!$D$61</f>
        <v xml:space="preserve">Location 5: </v>
      </c>
      <c r="F162" s="91"/>
      <c r="G162" s="91" t="str">
        <f>'Scope 1'!$D$27</f>
        <v>Natural gas</v>
      </c>
      <c r="H162" s="91" t="str">
        <f>'Scope 1'!$F$63</f>
        <v>Select unit</v>
      </c>
      <c r="I162" s="91"/>
      <c r="J162" s="91" t="str">
        <f t="shared" si="6"/>
        <v>Scope 1Location 5: Natural gasSelect unit</v>
      </c>
      <c r="K162" s="123">
        <v>2022</v>
      </c>
      <c r="L162" s="91">
        <f>IFERROR(INDEX('Scope 1'!$AO$21:$AU$113,MATCH(J162,'Scope 1'!$AO$21:$AO$113,0),MATCH(K162,'Scope 1'!$AO$21:$AU$21,0)),0)</f>
        <v>0</v>
      </c>
      <c r="M162" s="91" t="str">
        <f t="shared" si="7"/>
        <v>Scope 1Natural gasSelect unit</v>
      </c>
      <c r="N162" s="91">
        <f>IFERROR(INDEX('Emission factors'!$K$14:$P$305,MATCH(M162,'Emission factors'!$J$14:$J$305,0),MATCH(K162,'Emission factors'!$K$12:$P$12,0)),0)</f>
        <v>0</v>
      </c>
      <c r="O162" s="91">
        <f t="shared" si="8"/>
        <v>0</v>
      </c>
    </row>
    <row r="163" spans="4:15" s="122" customFormat="1" ht="14.65" customHeight="1">
      <c r="D163" s="91" t="s">
        <v>7</v>
      </c>
      <c r="E163" s="91" t="str">
        <f>'Scope 1'!$D$61</f>
        <v xml:space="preserve">Location 5: </v>
      </c>
      <c r="F163" s="91"/>
      <c r="G163" s="91" t="str">
        <f>'Scope 1'!$D$27</f>
        <v>Natural gas</v>
      </c>
      <c r="H163" s="91" t="str">
        <f>'Scope 1'!$F$63</f>
        <v>Select unit</v>
      </c>
      <c r="I163" s="91"/>
      <c r="J163" s="91" t="str">
        <f t="shared" si="6"/>
        <v>Scope 1Location 5: Natural gasSelect unit</v>
      </c>
      <c r="K163" s="123">
        <v>2023</v>
      </c>
      <c r="L163" s="91">
        <f>IFERROR(INDEX('Scope 1'!$AO$21:$AU$113,MATCH(J163,'Scope 1'!$AO$21:$AO$113,0),MATCH(K163,'Scope 1'!$AO$21:$AU$21,0)),0)</f>
        <v>0</v>
      </c>
      <c r="M163" s="91" t="str">
        <f t="shared" si="7"/>
        <v>Scope 1Natural gasSelect unit</v>
      </c>
      <c r="N163" s="91">
        <f>IFERROR(INDEX('Emission factors'!$K$14:$P$305,MATCH(M163,'Emission factors'!$J$14:$J$305,0),MATCH(K163,'Emission factors'!$K$12:$P$12,0)),0)</f>
        <v>0</v>
      </c>
      <c r="O163" s="91">
        <f t="shared" si="8"/>
        <v>0</v>
      </c>
    </row>
    <row r="164" spans="4:15" s="122" customFormat="1" ht="14.65" customHeight="1">
      <c r="D164" s="91" t="s">
        <v>7</v>
      </c>
      <c r="E164" s="91" t="str">
        <f>'Scope 1'!$D$61</f>
        <v xml:space="preserve">Location 5: </v>
      </c>
      <c r="F164" s="91"/>
      <c r="G164" s="91" t="str">
        <f>'Scope 1'!$D$27</f>
        <v>Natural gas</v>
      </c>
      <c r="H164" s="91" t="str">
        <f>'Scope 1'!$F$63</f>
        <v>Select unit</v>
      </c>
      <c r="I164" s="91"/>
      <c r="J164" s="91" t="str">
        <f t="shared" si="6"/>
        <v>Scope 1Location 5: Natural gasSelect unit</v>
      </c>
      <c r="K164" s="123">
        <v>2024</v>
      </c>
      <c r="L164" s="91">
        <f>IFERROR(INDEX('Scope 1'!$AO$21:$AU$113,MATCH(J164,'Scope 1'!$AO$21:$AO$113,0),MATCH(K164,'Scope 1'!$AO$21:$AU$21,0)),0)</f>
        <v>0</v>
      </c>
      <c r="M164" s="91" t="str">
        <f t="shared" si="7"/>
        <v>Scope 1Natural gasSelect unit</v>
      </c>
      <c r="N164" s="91">
        <f>IFERROR(INDEX('Emission factors'!$K$14:$P$305,MATCH(M164,'Emission factors'!$J$14:$J$305,0),MATCH(K164,'Emission factors'!$K$12:$P$12,0)),0)</f>
        <v>0</v>
      </c>
      <c r="O164" s="91">
        <f t="shared" si="8"/>
        <v>0</v>
      </c>
    </row>
    <row r="165" spans="4:15" s="122" customFormat="1" ht="14.65" customHeight="1">
      <c r="D165" s="91" t="s">
        <v>7</v>
      </c>
      <c r="E165" s="91" t="str">
        <f>'Scope 1'!$D$61</f>
        <v xml:space="preserve">Location 5: </v>
      </c>
      <c r="F165" s="91"/>
      <c r="G165" s="91" t="str">
        <f>'Scope 1'!$D$27</f>
        <v>Natural gas</v>
      </c>
      <c r="H165" s="91" t="str">
        <f>'Scope 1'!$F$63</f>
        <v>Select unit</v>
      </c>
      <c r="I165" s="91"/>
      <c r="J165" s="91" t="str">
        <f t="shared" si="6"/>
        <v>Scope 1Location 5: Natural gasSelect unit</v>
      </c>
      <c r="K165" s="123">
        <v>2025</v>
      </c>
      <c r="L165" s="91">
        <f>IFERROR(INDEX('Scope 1'!$AO$21:$AU$113,MATCH(J165,'Scope 1'!$AO$21:$AO$113,0),MATCH(K165,'Scope 1'!$AO$21:$AU$21,0)),0)</f>
        <v>0</v>
      </c>
      <c r="M165" s="91" t="str">
        <f t="shared" si="7"/>
        <v>Scope 1Natural gasSelect unit</v>
      </c>
      <c r="N165" s="91">
        <f>IFERROR(INDEX('Emission factors'!$K$14:$P$305,MATCH(M165,'Emission factors'!$J$14:$J$305,0),MATCH(K165,'Emission factors'!$K$12:$P$12,0)),0)</f>
        <v>0</v>
      </c>
      <c r="O165" s="91">
        <f t="shared" si="8"/>
        <v>0</v>
      </c>
    </row>
    <row r="166" spans="4:15" s="122" customFormat="1" ht="14.65" customHeight="1">
      <c r="D166" s="91" t="s">
        <v>7</v>
      </c>
      <c r="E166" s="91" t="str">
        <f>'Scope 1'!$D$61</f>
        <v xml:space="preserve">Location 5: </v>
      </c>
      <c r="F166" s="91"/>
      <c r="G166" s="91" t="str">
        <f>'Scope 1'!$D$28</f>
        <v>Diesel consumption for energy generation</v>
      </c>
      <c r="H166" s="91" t="str">
        <f>'Scope 1'!$F$28</f>
        <v>Liters</v>
      </c>
      <c r="I166" s="91"/>
      <c r="J166" s="91" t="str">
        <f t="shared" ref="J166:J217" si="9">D166&amp;E166&amp;G166&amp;H166&amp;I166</f>
        <v>Scope 1Location 5: Diesel consumption for energy generationLiters</v>
      </c>
      <c r="K166" s="123">
        <v>2020</v>
      </c>
      <c r="L166" s="91">
        <f>IFERROR(INDEX('Scope 1'!$AO$21:$AU$113,MATCH(J166,'Scope 1'!$AO$21:$AO$113,0),MATCH(K166,'Scope 1'!$AO$21:$AU$21,0)),0)</f>
        <v>0</v>
      </c>
      <c r="M166" s="91" t="str">
        <f t="shared" si="7"/>
        <v>Scope 1Diesel consumption for energy generationLiters</v>
      </c>
      <c r="N166" s="91">
        <f>IFERROR(INDEX('Emission factors'!$K$14:$P$305,MATCH(M166,'Emission factors'!$J$14:$J$305,0),MATCH(K166,'Emission factors'!$K$12:$P$12,0)),0)</f>
        <v>2.6059999999999999</v>
      </c>
      <c r="O166" s="91">
        <f t="shared" si="8"/>
        <v>0</v>
      </c>
    </row>
    <row r="167" spans="4:15" s="122" customFormat="1" ht="14.65" customHeight="1">
      <c r="D167" s="91" t="s">
        <v>7</v>
      </c>
      <c r="E167" s="91" t="str">
        <f>'Scope 1'!$D$61</f>
        <v xml:space="preserve">Location 5: </v>
      </c>
      <c r="F167" s="91"/>
      <c r="G167" s="91" t="str">
        <f>'Scope 1'!$D$28</f>
        <v>Diesel consumption for energy generation</v>
      </c>
      <c r="H167" s="91" t="str">
        <f>'Scope 1'!$F$28</f>
        <v>Liters</v>
      </c>
      <c r="I167" s="91"/>
      <c r="J167" s="91" t="str">
        <f t="shared" si="9"/>
        <v>Scope 1Location 5: Diesel consumption for energy generationLiters</v>
      </c>
      <c r="K167" s="123">
        <v>2021</v>
      </c>
      <c r="L167" s="91">
        <f>IFERROR(INDEX('Scope 1'!$AO$21:$AU$113,MATCH(J167,'Scope 1'!$AO$21:$AO$113,0),MATCH(K167,'Scope 1'!$AO$21:$AU$21,0)),0)</f>
        <v>0</v>
      </c>
      <c r="M167" s="91" t="str">
        <f t="shared" si="7"/>
        <v>Scope 1Diesel consumption for energy generationLiters</v>
      </c>
      <c r="N167" s="91">
        <f>IFERROR(INDEX('Emission factors'!$K$14:$P$305,MATCH(M167,'Emission factors'!$J$14:$J$305,0),MATCH(K167,'Emission factors'!$K$12:$P$12,0)),0)</f>
        <v>2.4740000000000002</v>
      </c>
      <c r="O167" s="91">
        <f t="shared" si="8"/>
        <v>0</v>
      </c>
    </row>
    <row r="168" spans="4:15" s="122" customFormat="1" ht="14.65" customHeight="1">
      <c r="D168" s="91" t="s">
        <v>7</v>
      </c>
      <c r="E168" s="91" t="str">
        <f>'Scope 1'!$D$61</f>
        <v xml:space="preserve">Location 5: </v>
      </c>
      <c r="F168" s="91"/>
      <c r="G168" s="91" t="str">
        <f>'Scope 1'!$D$28</f>
        <v>Diesel consumption for energy generation</v>
      </c>
      <c r="H168" s="91" t="str">
        <f>'Scope 1'!$F$28</f>
        <v>Liters</v>
      </c>
      <c r="I168" s="91"/>
      <c r="J168" s="91" t="str">
        <f t="shared" si="9"/>
        <v>Scope 1Location 5: Diesel consumption for energy generationLiters</v>
      </c>
      <c r="K168" s="123">
        <v>2022</v>
      </c>
      <c r="L168" s="91">
        <f>IFERROR(INDEX('Scope 1'!$AO$21:$AU$113,MATCH(J168,'Scope 1'!$AO$21:$AO$113,0),MATCH(K168,'Scope 1'!$AO$21:$AU$21,0)),0)</f>
        <v>0</v>
      </c>
      <c r="M168" s="91" t="str">
        <f t="shared" si="7"/>
        <v>Scope 1Diesel consumption for energy generationLiters</v>
      </c>
      <c r="N168" s="91">
        <f>IFERROR(INDEX('Emission factors'!$K$14:$P$305,MATCH(M168,'Emission factors'!$J$14:$J$305,0),MATCH(K168,'Emission factors'!$K$12:$P$12,0)),0)</f>
        <v>2.4740000000000002</v>
      </c>
      <c r="O168" s="91">
        <f t="shared" si="8"/>
        <v>0</v>
      </c>
    </row>
    <row r="169" spans="4:15" s="122" customFormat="1" ht="14.65" customHeight="1">
      <c r="D169" s="91" t="s">
        <v>7</v>
      </c>
      <c r="E169" s="91" t="str">
        <f>'Scope 1'!$D$61</f>
        <v xml:space="preserve">Location 5: </v>
      </c>
      <c r="F169" s="91"/>
      <c r="G169" s="91" t="str">
        <f>'Scope 1'!$D$28</f>
        <v>Diesel consumption for energy generation</v>
      </c>
      <c r="H169" s="91" t="str">
        <f>'Scope 1'!$F$28</f>
        <v>Liters</v>
      </c>
      <c r="I169" s="91"/>
      <c r="J169" s="91" t="str">
        <f t="shared" si="9"/>
        <v>Scope 1Location 5: Diesel consumption for energy generationLiters</v>
      </c>
      <c r="K169" s="123">
        <v>2023</v>
      </c>
      <c r="L169" s="91">
        <f>IFERROR(INDEX('Scope 1'!$AO$21:$AU$113,MATCH(J169,'Scope 1'!$AO$21:$AO$113,0),MATCH(K169,'Scope 1'!$AO$21:$AU$21,0)),0)</f>
        <v>0</v>
      </c>
      <c r="M169" s="91" t="str">
        <f t="shared" si="7"/>
        <v>Scope 1Diesel consumption for energy generationLiters</v>
      </c>
      <c r="N169" s="91">
        <f>IFERROR(INDEX('Emission factors'!$K$14:$P$305,MATCH(M169,'Emission factors'!$J$14:$J$305,0),MATCH(K169,'Emission factors'!$K$12:$P$12,0)),0)</f>
        <v>2.468</v>
      </c>
      <c r="O169" s="91">
        <f t="shared" si="8"/>
        <v>0</v>
      </c>
    </row>
    <row r="170" spans="4:15" s="122" customFormat="1" ht="14.65" customHeight="1">
      <c r="D170" s="91" t="s">
        <v>7</v>
      </c>
      <c r="E170" s="91" t="str">
        <f>'Scope 1'!$D$61</f>
        <v xml:space="preserve">Location 5: </v>
      </c>
      <c r="F170" s="91"/>
      <c r="G170" s="91" t="str">
        <f>'Scope 1'!$D$28</f>
        <v>Diesel consumption for energy generation</v>
      </c>
      <c r="H170" s="91" t="str">
        <f>'Scope 1'!$F$28</f>
        <v>Liters</v>
      </c>
      <c r="I170" s="91"/>
      <c r="J170" s="91" t="str">
        <f t="shared" si="9"/>
        <v>Scope 1Location 5: Diesel consumption for energy generationLiters</v>
      </c>
      <c r="K170" s="123">
        <v>2024</v>
      </c>
      <c r="L170" s="91">
        <f>IFERROR(INDEX('Scope 1'!$AO$21:$AU$113,MATCH(J170,'Scope 1'!$AO$21:$AO$113,0),MATCH(K170,'Scope 1'!$AO$21:$AU$21,0)),0)</f>
        <v>0</v>
      </c>
      <c r="M170" s="91" t="str">
        <f t="shared" si="7"/>
        <v>Scope 1Diesel consumption for energy generationLiters</v>
      </c>
      <c r="N170" s="91">
        <f>IFERROR(INDEX('Emission factors'!$K$14:$P$305,MATCH(M170,'Emission factors'!$J$14:$J$305,0),MATCH(K170,'Emission factors'!$K$12:$P$12,0)),0)</f>
        <v>0</v>
      </c>
      <c r="O170" s="91">
        <f t="shared" si="8"/>
        <v>0</v>
      </c>
    </row>
    <row r="171" spans="4:15" s="122" customFormat="1" ht="14.65" customHeight="1">
      <c r="D171" s="91" t="s">
        <v>7</v>
      </c>
      <c r="E171" s="91" t="str">
        <f>'Scope 1'!$D$61</f>
        <v xml:space="preserve">Location 5: </v>
      </c>
      <c r="F171" s="91"/>
      <c r="G171" s="91" t="str">
        <f>'Scope 1'!$D$28</f>
        <v>Diesel consumption for energy generation</v>
      </c>
      <c r="H171" s="91" t="str">
        <f>'Scope 1'!$F$28</f>
        <v>Liters</v>
      </c>
      <c r="I171" s="91"/>
      <c r="J171" s="91" t="str">
        <f t="shared" si="9"/>
        <v>Scope 1Location 5: Diesel consumption for energy generationLiters</v>
      </c>
      <c r="K171" s="123">
        <v>2025</v>
      </c>
      <c r="L171" s="91">
        <f>IFERROR(INDEX('Scope 1'!$AO$21:$AU$113,MATCH(J171,'Scope 1'!$AO$21:$AO$113,0),MATCH(K171,'Scope 1'!$AO$21:$AU$21,0)),0)</f>
        <v>0</v>
      </c>
      <c r="M171" s="91" t="str">
        <f t="shared" si="7"/>
        <v>Scope 1Diesel consumption for energy generationLiters</v>
      </c>
      <c r="N171" s="91">
        <f>IFERROR(INDEX('Emission factors'!$K$14:$P$305,MATCH(M171,'Emission factors'!$J$14:$J$305,0),MATCH(K171,'Emission factors'!$K$12:$P$12,0)),0)</f>
        <v>0</v>
      </c>
      <c r="O171" s="91">
        <f t="shared" si="8"/>
        <v>0</v>
      </c>
    </row>
    <row r="172" spans="4:15" s="122" customFormat="1" ht="14.65" customHeight="1">
      <c r="D172" s="91" t="s">
        <v>7</v>
      </c>
      <c r="E172" s="91" t="str">
        <f>'Scope 1'!$D$61</f>
        <v xml:space="preserve">Location 5: </v>
      </c>
      <c r="F172" s="91"/>
      <c r="G172" s="91" t="str">
        <f>'Scope 1'!$D$29</f>
        <v>Petrol consumption for energy generation</v>
      </c>
      <c r="H172" s="91" t="str">
        <f>'Scope 1'!$F$29</f>
        <v>Liters</v>
      </c>
      <c r="I172" s="91"/>
      <c r="J172" s="91" t="str">
        <f t="shared" si="9"/>
        <v>Scope 1Location 5: Petrol consumption for energy generationLiters</v>
      </c>
      <c r="K172" s="123">
        <v>2020</v>
      </c>
      <c r="L172" s="91">
        <f>IFERROR(INDEX('Scope 1'!$AO$21:$AU$113,MATCH(J172,'Scope 1'!$AO$21:$AO$113,0),MATCH(K172,'Scope 1'!$AO$21:$AU$21,0)),0)</f>
        <v>0</v>
      </c>
      <c r="M172" s="91" t="str">
        <f t="shared" si="7"/>
        <v>Scope 1Petrol consumption for energy generationLiters</v>
      </c>
      <c r="N172" s="91">
        <f>IFERROR(INDEX('Emission factors'!$K$14:$P$305,MATCH(M172,'Emission factors'!$J$14:$J$305,0),MATCH(K172,'Emission factors'!$K$12:$P$12,0)),0)</f>
        <v>2.2690000000000001</v>
      </c>
      <c r="O172" s="91">
        <f t="shared" si="8"/>
        <v>0</v>
      </c>
    </row>
    <row r="173" spans="4:15" s="122" customFormat="1" ht="14.65" customHeight="1">
      <c r="D173" s="91" t="s">
        <v>7</v>
      </c>
      <c r="E173" s="91" t="str">
        <f>'Scope 1'!$D$61</f>
        <v xml:space="preserve">Location 5: </v>
      </c>
      <c r="F173" s="91"/>
      <c r="G173" s="91" t="str">
        <f>'Scope 1'!$D$29</f>
        <v>Petrol consumption for energy generation</v>
      </c>
      <c r="H173" s="91" t="str">
        <f>'Scope 1'!$F$29</f>
        <v>Liters</v>
      </c>
      <c r="I173" s="91"/>
      <c r="J173" s="91" t="str">
        <f t="shared" si="9"/>
        <v>Scope 1Location 5: Petrol consumption for energy generationLiters</v>
      </c>
      <c r="K173" s="123">
        <v>2021</v>
      </c>
      <c r="L173" s="91">
        <f>IFERROR(INDEX('Scope 1'!$AO$21:$AU$113,MATCH(J173,'Scope 1'!$AO$21:$AO$113,0),MATCH(K173,'Scope 1'!$AO$21:$AU$21,0)),0)</f>
        <v>0</v>
      </c>
      <c r="M173" s="91" t="str">
        <f t="shared" si="7"/>
        <v>Scope 1Petrol consumption for energy generationLiters</v>
      </c>
      <c r="N173" s="91">
        <f>IFERROR(INDEX('Emission factors'!$K$14:$P$305,MATCH(M173,'Emission factors'!$J$14:$J$305,0),MATCH(K173,'Emission factors'!$K$12:$P$12,0)),0)</f>
        <v>2.141</v>
      </c>
      <c r="O173" s="91">
        <f t="shared" si="8"/>
        <v>0</v>
      </c>
    </row>
    <row r="174" spans="4:15" s="122" customFormat="1" ht="14.65" customHeight="1">
      <c r="D174" s="91" t="s">
        <v>7</v>
      </c>
      <c r="E174" s="91" t="str">
        <f>'Scope 1'!$D$61</f>
        <v xml:space="preserve">Location 5: </v>
      </c>
      <c r="F174" s="91"/>
      <c r="G174" s="91" t="str">
        <f>'Scope 1'!$D$29</f>
        <v>Petrol consumption for energy generation</v>
      </c>
      <c r="H174" s="91" t="str">
        <f>'Scope 1'!$F$29</f>
        <v>Liters</v>
      </c>
      <c r="I174" s="91"/>
      <c r="J174" s="91" t="str">
        <f t="shared" si="9"/>
        <v>Scope 1Location 5: Petrol consumption for energy generationLiters</v>
      </c>
      <c r="K174" s="123">
        <v>2022</v>
      </c>
      <c r="L174" s="91">
        <f>IFERROR(INDEX('Scope 1'!$AO$21:$AU$113,MATCH(J174,'Scope 1'!$AO$21:$AO$113,0),MATCH(K174,'Scope 1'!$AO$21:$AU$21,0)),0)</f>
        <v>0</v>
      </c>
      <c r="M174" s="91" t="str">
        <f t="shared" si="7"/>
        <v>Scope 1Petrol consumption for energy generationLiters</v>
      </c>
      <c r="N174" s="91">
        <f>IFERROR(INDEX('Emission factors'!$K$14:$P$305,MATCH(M174,'Emission factors'!$J$14:$J$305,0),MATCH(K174,'Emission factors'!$K$12:$P$12,0)),0)</f>
        <v>2.141</v>
      </c>
      <c r="O174" s="91">
        <f t="shared" si="8"/>
        <v>0</v>
      </c>
    </row>
    <row r="175" spans="4:15" s="122" customFormat="1" ht="14.65" customHeight="1">
      <c r="D175" s="91" t="s">
        <v>7</v>
      </c>
      <c r="E175" s="91" t="str">
        <f>'Scope 1'!$D$61</f>
        <v xml:space="preserve">Location 5: </v>
      </c>
      <c r="F175" s="91"/>
      <c r="G175" s="91" t="str">
        <f>'Scope 1'!$D$29</f>
        <v>Petrol consumption for energy generation</v>
      </c>
      <c r="H175" s="91" t="str">
        <f>'Scope 1'!$F$29</f>
        <v>Liters</v>
      </c>
      <c r="I175" s="91"/>
      <c r="J175" s="91" t="str">
        <f t="shared" si="9"/>
        <v>Scope 1Location 5: Petrol consumption for energy generationLiters</v>
      </c>
      <c r="K175" s="123">
        <v>2023</v>
      </c>
      <c r="L175" s="91">
        <f>IFERROR(INDEX('Scope 1'!$AO$21:$AU$113,MATCH(J175,'Scope 1'!$AO$21:$AO$113,0),MATCH(K175,'Scope 1'!$AO$21:$AU$21,0)),0)</f>
        <v>0</v>
      </c>
      <c r="M175" s="91" t="str">
        <f t="shared" si="7"/>
        <v>Scope 1Petrol consumption for energy generationLiters</v>
      </c>
      <c r="N175" s="91">
        <f>IFERROR(INDEX('Emission factors'!$K$14:$P$305,MATCH(M175,'Emission factors'!$J$14:$J$305,0),MATCH(K175,'Emission factors'!$K$12:$P$12,0)),0)</f>
        <v>2.1760000000000002</v>
      </c>
      <c r="O175" s="91">
        <f t="shared" si="8"/>
        <v>0</v>
      </c>
    </row>
    <row r="176" spans="4:15" s="122" customFormat="1" ht="14.65" customHeight="1">
      <c r="D176" s="91" t="s">
        <v>7</v>
      </c>
      <c r="E176" s="91" t="str">
        <f>'Scope 1'!$D$61</f>
        <v xml:space="preserve">Location 5: </v>
      </c>
      <c r="F176" s="91"/>
      <c r="G176" s="91" t="str">
        <f>'Scope 1'!$D$29</f>
        <v>Petrol consumption for energy generation</v>
      </c>
      <c r="H176" s="91" t="str">
        <f>'Scope 1'!$F$29</f>
        <v>Liters</v>
      </c>
      <c r="I176" s="91"/>
      <c r="J176" s="91" t="str">
        <f t="shared" si="9"/>
        <v>Scope 1Location 5: Petrol consumption for energy generationLiters</v>
      </c>
      <c r="K176" s="123">
        <v>2024</v>
      </c>
      <c r="L176" s="91">
        <f>IFERROR(INDEX('Scope 1'!$AO$21:$AU$113,MATCH(J176,'Scope 1'!$AO$21:$AO$113,0),MATCH(K176,'Scope 1'!$AO$21:$AU$21,0)),0)</f>
        <v>0</v>
      </c>
      <c r="M176" s="91" t="str">
        <f t="shared" si="7"/>
        <v>Scope 1Petrol consumption for energy generationLiters</v>
      </c>
      <c r="N176" s="91">
        <f>IFERROR(INDEX('Emission factors'!$K$14:$P$305,MATCH(M176,'Emission factors'!$J$14:$J$305,0),MATCH(K176,'Emission factors'!$K$12:$P$12,0)),0)</f>
        <v>0</v>
      </c>
      <c r="O176" s="91">
        <f t="shared" si="8"/>
        <v>0</v>
      </c>
    </row>
    <row r="177" spans="4:15" s="122" customFormat="1" ht="14.65" customHeight="1">
      <c r="D177" s="91" t="s">
        <v>7</v>
      </c>
      <c r="E177" s="91" t="str">
        <f>'Scope 1'!$D$61</f>
        <v xml:space="preserve">Location 5: </v>
      </c>
      <c r="F177" s="91"/>
      <c r="G177" s="91" t="str">
        <f>'Scope 1'!$D$29</f>
        <v>Petrol consumption for energy generation</v>
      </c>
      <c r="H177" s="91" t="str">
        <f>'Scope 1'!$F$29</f>
        <v>Liters</v>
      </c>
      <c r="I177" s="91"/>
      <c r="J177" s="91" t="str">
        <f t="shared" si="9"/>
        <v>Scope 1Location 5: Petrol consumption for energy generationLiters</v>
      </c>
      <c r="K177" s="123">
        <v>2025</v>
      </c>
      <c r="L177" s="91">
        <f>IFERROR(INDEX('Scope 1'!$AO$21:$AU$113,MATCH(J177,'Scope 1'!$AO$21:$AO$113,0),MATCH(K177,'Scope 1'!$AO$21:$AU$21,0)),0)</f>
        <v>0</v>
      </c>
      <c r="M177" s="91" t="str">
        <f t="shared" si="7"/>
        <v>Scope 1Petrol consumption for energy generationLiters</v>
      </c>
      <c r="N177" s="91">
        <f>IFERROR(INDEX('Emission factors'!$K$14:$P$305,MATCH(M177,'Emission factors'!$J$14:$J$305,0),MATCH(K177,'Emission factors'!$K$12:$P$12,0)),0)</f>
        <v>0</v>
      </c>
      <c r="O177" s="91">
        <f t="shared" si="8"/>
        <v>0</v>
      </c>
    </row>
    <row r="178" spans="4:15" s="122" customFormat="1" ht="14.65" customHeight="1">
      <c r="D178" s="91" t="s">
        <v>7</v>
      </c>
      <c r="E178" s="91" t="str">
        <f>'Scope 1'!$D$61</f>
        <v xml:space="preserve">Location 5: </v>
      </c>
      <c r="F178" s="91"/>
      <c r="G178" s="91" t="str">
        <f>'Scope 1'!$D$30</f>
        <v>Refrigerant leakage</v>
      </c>
      <c r="H178" s="91" t="str">
        <f>'Scope 1'!$F$30</f>
        <v>kg</v>
      </c>
      <c r="I178" s="91">
        <f>'Scope 1'!$I$66</f>
        <v>0</v>
      </c>
      <c r="J178" s="91" t="str">
        <f t="shared" si="9"/>
        <v>Scope 1Location 5: Refrigerant leakagekg0</v>
      </c>
      <c r="K178" s="123">
        <v>2020</v>
      </c>
      <c r="L178" s="91">
        <f>IFERROR(INDEX('Scope 1'!$AO$21:$AU$113,MATCH(J178,'Scope 1'!$AO$21:$AO$113,0),MATCH(K178,'Scope 1'!$AO$21:$AU$21,0)),0)</f>
        <v>0</v>
      </c>
      <c r="M178" s="91" t="str">
        <f t="shared" si="7"/>
        <v>Scope 1Refrigerant leakagekg0</v>
      </c>
      <c r="N178" s="91">
        <f>IFERROR(INDEX('Emission factors'!$K$14:$P$305,MATCH(M178,'Emission factors'!$J$14:$J$305,0),MATCH(K178,'Emission factors'!$K$12:$P$12,0)),0)</f>
        <v>0</v>
      </c>
      <c r="O178" s="91">
        <f t="shared" si="8"/>
        <v>0</v>
      </c>
    </row>
    <row r="179" spans="4:15" s="122" customFormat="1" ht="14.65" customHeight="1">
      <c r="D179" s="91" t="s">
        <v>7</v>
      </c>
      <c r="E179" s="91" t="str">
        <f>'Scope 1'!$D$61</f>
        <v xml:space="preserve">Location 5: </v>
      </c>
      <c r="F179" s="91"/>
      <c r="G179" s="91" t="str">
        <f>'Scope 1'!$D$30</f>
        <v>Refrigerant leakage</v>
      </c>
      <c r="H179" s="91" t="str">
        <f>'Scope 1'!$F$30</f>
        <v>kg</v>
      </c>
      <c r="I179" s="91">
        <f>'Scope 1'!$N$66</f>
        <v>0</v>
      </c>
      <c r="J179" s="91" t="str">
        <f t="shared" si="9"/>
        <v>Scope 1Location 5: Refrigerant leakagekg0</v>
      </c>
      <c r="K179" s="123">
        <v>2021</v>
      </c>
      <c r="L179" s="91">
        <f>IFERROR(INDEX('Scope 1'!$AO$21:$AU$113,MATCH(J179,'Scope 1'!$AO$21:$AO$113,0),MATCH(K179,'Scope 1'!$AO$21:$AU$21,0)),0)</f>
        <v>0</v>
      </c>
      <c r="M179" s="91" t="str">
        <f t="shared" si="7"/>
        <v>Scope 1Refrigerant leakagekg0</v>
      </c>
      <c r="N179" s="91">
        <f>IFERROR(INDEX('Emission factors'!$K$14:$P$305,MATCH(M179,'Emission factors'!$J$14:$J$305,0),MATCH(K179,'Emission factors'!$K$12:$P$12,0)),0)</f>
        <v>0</v>
      </c>
      <c r="O179" s="91">
        <f t="shared" si="8"/>
        <v>0</v>
      </c>
    </row>
    <row r="180" spans="4:15" s="122" customFormat="1" ht="14.65" customHeight="1">
      <c r="D180" s="91" t="s">
        <v>7</v>
      </c>
      <c r="E180" s="91" t="str">
        <f>'Scope 1'!$D$61</f>
        <v xml:space="preserve">Location 5: </v>
      </c>
      <c r="F180" s="91"/>
      <c r="G180" s="91" t="str">
        <f>'Scope 1'!$D$30</f>
        <v>Refrigerant leakage</v>
      </c>
      <c r="H180" s="91" t="str">
        <f>'Scope 1'!$F$30</f>
        <v>kg</v>
      </c>
      <c r="I180" s="91">
        <f>'Scope 1'!$S$66</f>
        <v>0</v>
      </c>
      <c r="J180" s="91" t="str">
        <f t="shared" si="9"/>
        <v>Scope 1Location 5: Refrigerant leakagekg0</v>
      </c>
      <c r="K180" s="123">
        <v>2022</v>
      </c>
      <c r="L180" s="91">
        <f>IFERROR(INDEX('Scope 1'!$AO$21:$AU$113,MATCH(J180,'Scope 1'!$AO$21:$AO$113,0),MATCH(K180,'Scope 1'!$AO$21:$AU$21,0)),0)</f>
        <v>0</v>
      </c>
      <c r="M180" s="91" t="str">
        <f t="shared" si="7"/>
        <v>Scope 1Refrigerant leakagekg0</v>
      </c>
      <c r="N180" s="91">
        <f>IFERROR(INDEX('Emission factors'!$K$14:$P$305,MATCH(M180,'Emission factors'!$J$14:$J$305,0),MATCH(K180,'Emission factors'!$K$12:$P$12,0)),0)</f>
        <v>0</v>
      </c>
      <c r="O180" s="91">
        <f t="shared" si="8"/>
        <v>0</v>
      </c>
    </row>
    <row r="181" spans="4:15" s="122" customFormat="1" ht="14.65" customHeight="1">
      <c r="D181" s="91" t="s">
        <v>7</v>
      </c>
      <c r="E181" s="91" t="str">
        <f>'Scope 1'!$D$61</f>
        <v xml:space="preserve">Location 5: </v>
      </c>
      <c r="F181" s="91"/>
      <c r="G181" s="91" t="str">
        <f>'Scope 1'!$D$30</f>
        <v>Refrigerant leakage</v>
      </c>
      <c r="H181" s="91" t="str">
        <f>'Scope 1'!$F$30</f>
        <v>kg</v>
      </c>
      <c r="I181" s="91">
        <f>'Scope 1'!$X$66</f>
        <v>0</v>
      </c>
      <c r="J181" s="91" t="str">
        <f t="shared" si="9"/>
        <v>Scope 1Location 5: Refrigerant leakagekg0</v>
      </c>
      <c r="K181" s="123">
        <v>2023</v>
      </c>
      <c r="L181" s="91">
        <f>IFERROR(INDEX('Scope 1'!$AO$21:$AU$113,MATCH(J181,'Scope 1'!$AO$21:$AO$113,0),MATCH(K181,'Scope 1'!$AO$21:$AU$21,0)),0)</f>
        <v>0</v>
      </c>
      <c r="M181" s="91" t="str">
        <f t="shared" si="7"/>
        <v>Scope 1Refrigerant leakagekg0</v>
      </c>
      <c r="N181" s="91">
        <f>IFERROR(INDEX('Emission factors'!$K$14:$P$305,MATCH(M181,'Emission factors'!$J$14:$J$305,0),MATCH(K181,'Emission factors'!$K$12:$P$12,0)),0)</f>
        <v>0</v>
      </c>
      <c r="O181" s="91">
        <f t="shared" si="8"/>
        <v>0</v>
      </c>
    </row>
    <row r="182" spans="4:15" s="122" customFormat="1" ht="14.65" customHeight="1">
      <c r="D182" s="91" t="s">
        <v>7</v>
      </c>
      <c r="E182" s="91" t="str">
        <f>'Scope 1'!$D$61</f>
        <v xml:space="preserve">Location 5: </v>
      </c>
      <c r="F182" s="91"/>
      <c r="G182" s="91" t="str">
        <f>'Scope 1'!$D$30</f>
        <v>Refrigerant leakage</v>
      </c>
      <c r="H182" s="91" t="str">
        <f>'Scope 1'!$F$30</f>
        <v>kg</v>
      </c>
      <c r="I182" s="91">
        <f>'Scope 1'!$AC$66</f>
        <v>0</v>
      </c>
      <c r="J182" s="91" t="str">
        <f t="shared" si="9"/>
        <v>Scope 1Location 5: Refrigerant leakagekg0</v>
      </c>
      <c r="K182" s="123">
        <v>2024</v>
      </c>
      <c r="L182" s="91">
        <f>IFERROR(INDEX('Scope 1'!$AO$21:$AU$113,MATCH(J182,'Scope 1'!$AO$21:$AO$113,0),MATCH(K182,'Scope 1'!$AO$21:$AU$21,0)),0)</f>
        <v>0</v>
      </c>
      <c r="M182" s="91" t="str">
        <f t="shared" si="7"/>
        <v>Scope 1Refrigerant leakagekg0</v>
      </c>
      <c r="N182" s="91">
        <f>IFERROR(INDEX('Emission factors'!$K$14:$P$305,MATCH(M182,'Emission factors'!$J$14:$J$305,0),MATCH(K182,'Emission factors'!$K$12:$P$12,0)),0)</f>
        <v>0</v>
      </c>
      <c r="O182" s="91">
        <f t="shared" si="8"/>
        <v>0</v>
      </c>
    </row>
    <row r="183" spans="4:15" s="122" customFormat="1" ht="14.65" customHeight="1">
      <c r="D183" s="91" t="s">
        <v>7</v>
      </c>
      <c r="E183" s="91" t="str">
        <f>'Scope 1'!$D$61</f>
        <v xml:space="preserve">Location 5: </v>
      </c>
      <c r="F183" s="91"/>
      <c r="G183" s="91" t="str">
        <f>'Scope 1'!$D$30</f>
        <v>Refrigerant leakage</v>
      </c>
      <c r="H183" s="91" t="str">
        <f>'Scope 1'!$F$30</f>
        <v>kg</v>
      </c>
      <c r="I183" s="91">
        <f>'Scope 1'!$AH$66</f>
        <v>0</v>
      </c>
      <c r="J183" s="91" t="str">
        <f t="shared" si="9"/>
        <v>Scope 1Location 5: Refrigerant leakagekg0</v>
      </c>
      <c r="K183" s="123">
        <v>2025</v>
      </c>
      <c r="L183" s="91">
        <f>IFERROR(INDEX('Scope 1'!$AO$21:$AU$113,MATCH(J183,'Scope 1'!$AO$21:$AO$113,0),MATCH(K183,'Scope 1'!$AO$21:$AU$21,0)),0)</f>
        <v>0</v>
      </c>
      <c r="M183" s="91" t="str">
        <f t="shared" si="7"/>
        <v>Scope 1Refrigerant leakagekg0</v>
      </c>
      <c r="N183" s="91">
        <f>IFERROR(INDEX('Emission factors'!$K$14:$P$305,MATCH(M183,'Emission factors'!$J$14:$J$305,0),MATCH(K183,'Emission factors'!$K$12:$P$12,0)),0)</f>
        <v>0</v>
      </c>
      <c r="O183" s="91">
        <f t="shared" si="8"/>
        <v>0</v>
      </c>
    </row>
    <row r="184" spans="4:15" s="122" customFormat="1" ht="14.65" customHeight="1">
      <c r="D184" s="91" t="s">
        <v>7</v>
      </c>
      <c r="E184" s="91" t="str">
        <f>'Scope 1'!$D$61</f>
        <v xml:space="preserve">Location 5: </v>
      </c>
      <c r="F184" s="91"/>
      <c r="G184" s="91" t="str">
        <f>'Scope 1'!$D$30</f>
        <v>Refrigerant leakage</v>
      </c>
      <c r="H184" s="91" t="str">
        <f>'Scope 1'!$F$30</f>
        <v>kg</v>
      </c>
      <c r="I184" s="91">
        <f>'Scope 1'!$I$67</f>
        <v>0</v>
      </c>
      <c r="J184" s="91" t="str">
        <f t="shared" si="9"/>
        <v>Scope 1Location 5: Refrigerant leakagekg0</v>
      </c>
      <c r="K184" s="123">
        <v>2020</v>
      </c>
      <c r="L184" s="91">
        <f>IFERROR(INDEX('Scope 1'!$AO$21:$AU$113,MATCH(J184,'Scope 1'!$AO$21:$AO$113,0),MATCH(K184,'Scope 1'!$AO$21:$AU$21,0)),0)</f>
        <v>0</v>
      </c>
      <c r="M184" s="91" t="str">
        <f t="shared" si="7"/>
        <v>Scope 1Refrigerant leakagekg0</v>
      </c>
      <c r="N184" s="91">
        <f>IFERROR(INDEX('Emission factors'!$K$14:$P$305,MATCH(M184,'Emission factors'!$J$14:$J$305,0),MATCH(K184,'Emission factors'!$K$12:$P$12,0)),0)</f>
        <v>0</v>
      </c>
      <c r="O184" s="91">
        <f t="shared" si="8"/>
        <v>0</v>
      </c>
    </row>
    <row r="185" spans="4:15" s="122" customFormat="1" ht="14.65" customHeight="1">
      <c r="D185" s="91" t="s">
        <v>7</v>
      </c>
      <c r="E185" s="91" t="str">
        <f>'Scope 1'!$D$61</f>
        <v xml:space="preserve">Location 5: </v>
      </c>
      <c r="F185" s="91"/>
      <c r="G185" s="91" t="str">
        <f>'Scope 1'!$D$30</f>
        <v>Refrigerant leakage</v>
      </c>
      <c r="H185" s="91" t="str">
        <f>'Scope 1'!$F$30</f>
        <v>kg</v>
      </c>
      <c r="I185" s="91">
        <f>'Scope 1'!$N$67</f>
        <v>0</v>
      </c>
      <c r="J185" s="91" t="str">
        <f t="shared" si="9"/>
        <v>Scope 1Location 5: Refrigerant leakagekg0</v>
      </c>
      <c r="K185" s="123">
        <v>2021</v>
      </c>
      <c r="L185" s="91">
        <f>IFERROR(INDEX('Scope 1'!$AO$21:$AU$113,MATCH(J185,'Scope 1'!$AO$21:$AO$113,0),MATCH(K185,'Scope 1'!$AO$21:$AU$21,0)),0)</f>
        <v>0</v>
      </c>
      <c r="M185" s="91" t="str">
        <f t="shared" si="7"/>
        <v>Scope 1Refrigerant leakagekg0</v>
      </c>
      <c r="N185" s="91">
        <f>IFERROR(INDEX('Emission factors'!$K$14:$P$305,MATCH(M185,'Emission factors'!$J$14:$J$305,0),MATCH(K185,'Emission factors'!$K$12:$P$12,0)),0)</f>
        <v>0</v>
      </c>
      <c r="O185" s="91">
        <f t="shared" si="8"/>
        <v>0</v>
      </c>
    </row>
    <row r="186" spans="4:15" s="122" customFormat="1" ht="14.65" customHeight="1">
      <c r="D186" s="91" t="s">
        <v>7</v>
      </c>
      <c r="E186" s="91" t="str">
        <f>'Scope 1'!$D$61</f>
        <v xml:space="preserve">Location 5: </v>
      </c>
      <c r="F186" s="91"/>
      <c r="G186" s="91" t="str">
        <f>'Scope 1'!$D$30</f>
        <v>Refrigerant leakage</v>
      </c>
      <c r="H186" s="91" t="str">
        <f>'Scope 1'!$F$30</f>
        <v>kg</v>
      </c>
      <c r="I186" s="91">
        <f>'Scope 1'!$S$67</f>
        <v>0</v>
      </c>
      <c r="J186" s="91" t="str">
        <f t="shared" si="9"/>
        <v>Scope 1Location 5: Refrigerant leakagekg0</v>
      </c>
      <c r="K186" s="123">
        <v>2022</v>
      </c>
      <c r="L186" s="91">
        <f>IFERROR(INDEX('Scope 1'!$AO$21:$AU$113,MATCH(J186,'Scope 1'!$AO$21:$AO$113,0),MATCH(K186,'Scope 1'!$AO$21:$AU$21,0)),0)</f>
        <v>0</v>
      </c>
      <c r="M186" s="91" t="str">
        <f t="shared" si="7"/>
        <v>Scope 1Refrigerant leakagekg0</v>
      </c>
      <c r="N186" s="91">
        <f>IFERROR(INDEX('Emission factors'!$K$14:$P$305,MATCH(M186,'Emission factors'!$J$14:$J$305,0),MATCH(K186,'Emission factors'!$K$12:$P$12,0)),0)</f>
        <v>0</v>
      </c>
      <c r="O186" s="91">
        <f t="shared" si="8"/>
        <v>0</v>
      </c>
    </row>
    <row r="187" spans="4:15" s="122" customFormat="1" ht="14.65" customHeight="1">
      <c r="D187" s="91" t="s">
        <v>7</v>
      </c>
      <c r="E187" s="91" t="str">
        <f>'Scope 1'!$D$61</f>
        <v xml:space="preserve">Location 5: </v>
      </c>
      <c r="F187" s="91"/>
      <c r="G187" s="91" t="str">
        <f>'Scope 1'!$D$30</f>
        <v>Refrigerant leakage</v>
      </c>
      <c r="H187" s="91" t="str">
        <f>'Scope 1'!$F$30</f>
        <v>kg</v>
      </c>
      <c r="I187" s="91">
        <f>'Scope 1'!$X$67</f>
        <v>0</v>
      </c>
      <c r="J187" s="91" t="str">
        <f t="shared" si="9"/>
        <v>Scope 1Location 5: Refrigerant leakagekg0</v>
      </c>
      <c r="K187" s="123">
        <v>2023</v>
      </c>
      <c r="L187" s="91">
        <f>IFERROR(INDEX('Scope 1'!$AO$21:$AU$113,MATCH(J187,'Scope 1'!$AO$21:$AO$113,0),MATCH(K187,'Scope 1'!$AO$21:$AU$21,0)),0)</f>
        <v>0</v>
      </c>
      <c r="M187" s="91" t="str">
        <f t="shared" si="7"/>
        <v>Scope 1Refrigerant leakagekg0</v>
      </c>
      <c r="N187" s="91">
        <f>IFERROR(INDEX('Emission factors'!$K$14:$P$305,MATCH(M187,'Emission factors'!$J$14:$J$305,0),MATCH(K187,'Emission factors'!$K$12:$P$12,0)),0)</f>
        <v>0</v>
      </c>
      <c r="O187" s="91">
        <f t="shared" si="8"/>
        <v>0</v>
      </c>
    </row>
    <row r="188" spans="4:15" s="122" customFormat="1" ht="14.65" customHeight="1">
      <c r="D188" s="91" t="s">
        <v>7</v>
      </c>
      <c r="E188" s="91" t="str">
        <f>'Scope 1'!$D$61</f>
        <v xml:space="preserve">Location 5: </v>
      </c>
      <c r="F188" s="91"/>
      <c r="G188" s="91" t="str">
        <f>'Scope 1'!$D$30</f>
        <v>Refrigerant leakage</v>
      </c>
      <c r="H188" s="91" t="str">
        <f>'Scope 1'!$F$30</f>
        <v>kg</v>
      </c>
      <c r="I188" s="91">
        <f>'Scope 1'!$AC$67</f>
        <v>0</v>
      </c>
      <c r="J188" s="91" t="str">
        <f t="shared" si="9"/>
        <v>Scope 1Location 5: Refrigerant leakagekg0</v>
      </c>
      <c r="K188" s="123">
        <v>2024</v>
      </c>
      <c r="L188" s="91">
        <f>IFERROR(INDEX('Scope 1'!$AO$21:$AU$113,MATCH(J188,'Scope 1'!$AO$21:$AO$113,0),MATCH(K188,'Scope 1'!$AO$21:$AU$21,0)),0)</f>
        <v>0</v>
      </c>
      <c r="M188" s="91" t="str">
        <f t="shared" si="7"/>
        <v>Scope 1Refrigerant leakagekg0</v>
      </c>
      <c r="N188" s="91">
        <f>IFERROR(INDEX('Emission factors'!$K$14:$P$305,MATCH(M188,'Emission factors'!$J$14:$J$305,0),MATCH(K188,'Emission factors'!$K$12:$P$12,0)),0)</f>
        <v>0</v>
      </c>
      <c r="O188" s="91">
        <f t="shared" si="8"/>
        <v>0</v>
      </c>
    </row>
    <row r="189" spans="4:15" s="122" customFormat="1" ht="14.65" customHeight="1">
      <c r="D189" s="91" t="s">
        <v>7</v>
      </c>
      <c r="E189" s="91" t="str">
        <f>'Scope 1'!$D$61</f>
        <v xml:space="preserve">Location 5: </v>
      </c>
      <c r="F189" s="91"/>
      <c r="G189" s="91" t="str">
        <f>'Scope 1'!$D$30</f>
        <v>Refrigerant leakage</v>
      </c>
      <c r="H189" s="91" t="str">
        <f>'Scope 1'!$F$30</f>
        <v>kg</v>
      </c>
      <c r="I189" s="91">
        <f>'Scope 1'!$AH$67</f>
        <v>0</v>
      </c>
      <c r="J189" s="91" t="str">
        <f t="shared" si="9"/>
        <v>Scope 1Location 5: Refrigerant leakagekg0</v>
      </c>
      <c r="K189" s="123">
        <v>2025</v>
      </c>
      <c r="L189" s="91">
        <f>IFERROR(INDEX('Scope 1'!$AO$21:$AU$113,MATCH(J189,'Scope 1'!$AO$21:$AO$113,0),MATCH(K189,'Scope 1'!$AO$21:$AU$21,0)),0)</f>
        <v>0</v>
      </c>
      <c r="M189" s="91" t="str">
        <f t="shared" si="7"/>
        <v>Scope 1Refrigerant leakagekg0</v>
      </c>
      <c r="N189" s="91">
        <f>IFERROR(INDEX('Emission factors'!$K$14:$P$305,MATCH(M189,'Emission factors'!$J$14:$J$305,0),MATCH(K189,'Emission factors'!$K$12:$P$12,0)),0)</f>
        <v>0</v>
      </c>
      <c r="O189" s="91">
        <f t="shared" si="8"/>
        <v>0</v>
      </c>
    </row>
    <row r="190" spans="4:15" s="122" customFormat="1" ht="14.65" customHeight="1">
      <c r="D190" s="91" t="s">
        <v>7</v>
      </c>
      <c r="E190" s="91" t="str">
        <f>'Scope 1'!$D$61</f>
        <v xml:space="preserve">Location 5: </v>
      </c>
      <c r="F190" s="91"/>
      <c r="G190" s="91" t="str">
        <f>'Scope 1'!$D$30</f>
        <v>Refrigerant leakage</v>
      </c>
      <c r="H190" s="91" t="str">
        <f>'Scope 1'!$F$30</f>
        <v>kg</v>
      </c>
      <c r="I190" s="91">
        <f>'Scope 1'!$I$68</f>
        <v>0</v>
      </c>
      <c r="J190" s="91" t="str">
        <f t="shared" si="9"/>
        <v>Scope 1Location 5: Refrigerant leakagekg0</v>
      </c>
      <c r="K190" s="123">
        <v>2020</v>
      </c>
      <c r="L190" s="91">
        <f>IFERROR(INDEX('Scope 1'!$AO$21:$AU$113,MATCH(J190,'Scope 1'!$AO$21:$AO$113,0),MATCH(K190,'Scope 1'!$AO$21:$AU$21,0)),0)</f>
        <v>0</v>
      </c>
      <c r="M190" s="91" t="str">
        <f t="shared" si="7"/>
        <v>Scope 1Refrigerant leakagekg0</v>
      </c>
      <c r="N190" s="91">
        <f>IFERROR(INDEX('Emission factors'!$K$14:$P$305,MATCH(M190,'Emission factors'!$J$14:$J$305,0),MATCH(K190,'Emission factors'!$K$12:$P$12,0)),0)</f>
        <v>0</v>
      </c>
      <c r="O190" s="91">
        <f t="shared" si="8"/>
        <v>0</v>
      </c>
    </row>
    <row r="191" spans="4:15" s="122" customFormat="1" ht="14.65" customHeight="1">
      <c r="D191" s="91" t="s">
        <v>7</v>
      </c>
      <c r="E191" s="91" t="str">
        <f>'Scope 1'!$D$61</f>
        <v xml:space="preserve">Location 5: </v>
      </c>
      <c r="F191" s="91"/>
      <c r="G191" s="91" t="str">
        <f>'Scope 1'!$D$30</f>
        <v>Refrigerant leakage</v>
      </c>
      <c r="H191" s="91" t="str">
        <f>'Scope 1'!$F$30</f>
        <v>kg</v>
      </c>
      <c r="I191" s="91">
        <f>'Scope 1'!$N$68</f>
        <v>0</v>
      </c>
      <c r="J191" s="91" t="str">
        <f t="shared" si="9"/>
        <v>Scope 1Location 5: Refrigerant leakagekg0</v>
      </c>
      <c r="K191" s="123">
        <v>2021</v>
      </c>
      <c r="L191" s="91">
        <f>IFERROR(INDEX('Scope 1'!$AO$21:$AU$113,MATCH(J191,'Scope 1'!$AO$21:$AO$113,0),MATCH(K191,'Scope 1'!$AO$21:$AU$21,0)),0)</f>
        <v>0</v>
      </c>
      <c r="M191" s="91" t="str">
        <f t="shared" si="7"/>
        <v>Scope 1Refrigerant leakagekg0</v>
      </c>
      <c r="N191" s="91">
        <f>IFERROR(INDEX('Emission factors'!$K$14:$P$305,MATCH(M191,'Emission factors'!$J$14:$J$305,0),MATCH(K191,'Emission factors'!$K$12:$P$12,0)),0)</f>
        <v>0</v>
      </c>
      <c r="O191" s="91">
        <f t="shared" si="8"/>
        <v>0</v>
      </c>
    </row>
    <row r="192" spans="4:15" s="122" customFormat="1" ht="14.65" customHeight="1">
      <c r="D192" s="91" t="s">
        <v>7</v>
      </c>
      <c r="E192" s="91" t="str">
        <f>'Scope 1'!$D$61</f>
        <v xml:space="preserve">Location 5: </v>
      </c>
      <c r="F192" s="91"/>
      <c r="G192" s="91" t="str">
        <f>'Scope 1'!$D$30</f>
        <v>Refrigerant leakage</v>
      </c>
      <c r="H192" s="91" t="str">
        <f>'Scope 1'!$F$30</f>
        <v>kg</v>
      </c>
      <c r="I192" s="91">
        <f>'Scope 1'!$S$68</f>
        <v>0</v>
      </c>
      <c r="J192" s="91" t="str">
        <f t="shared" si="9"/>
        <v>Scope 1Location 5: Refrigerant leakagekg0</v>
      </c>
      <c r="K192" s="123">
        <v>2022</v>
      </c>
      <c r="L192" s="91">
        <f>IFERROR(INDEX('Scope 1'!$AO$21:$AU$113,MATCH(J192,'Scope 1'!$AO$21:$AO$113,0),MATCH(K192,'Scope 1'!$AO$21:$AU$21,0)),0)</f>
        <v>0</v>
      </c>
      <c r="M192" s="91" t="str">
        <f t="shared" si="7"/>
        <v>Scope 1Refrigerant leakagekg0</v>
      </c>
      <c r="N192" s="91">
        <f>IFERROR(INDEX('Emission factors'!$K$14:$P$305,MATCH(M192,'Emission factors'!$J$14:$J$305,0),MATCH(K192,'Emission factors'!$K$12:$P$12,0)),0)</f>
        <v>0</v>
      </c>
      <c r="O192" s="91">
        <f t="shared" si="8"/>
        <v>0</v>
      </c>
    </row>
    <row r="193" spans="4:15" s="122" customFormat="1" ht="14.65" customHeight="1">
      <c r="D193" s="91" t="s">
        <v>7</v>
      </c>
      <c r="E193" s="91" t="str">
        <f>'Scope 1'!$D$61</f>
        <v xml:space="preserve">Location 5: </v>
      </c>
      <c r="F193" s="91"/>
      <c r="G193" s="91" t="str">
        <f>'Scope 1'!$D$30</f>
        <v>Refrigerant leakage</v>
      </c>
      <c r="H193" s="91" t="str">
        <f>'Scope 1'!$F$30</f>
        <v>kg</v>
      </c>
      <c r="I193" s="91">
        <f>'Scope 1'!$X$68</f>
        <v>0</v>
      </c>
      <c r="J193" s="91" t="str">
        <f t="shared" si="9"/>
        <v>Scope 1Location 5: Refrigerant leakagekg0</v>
      </c>
      <c r="K193" s="123">
        <v>2023</v>
      </c>
      <c r="L193" s="91">
        <f>IFERROR(INDEX('Scope 1'!$AO$21:$AU$113,MATCH(J193,'Scope 1'!$AO$21:$AO$113,0),MATCH(K193,'Scope 1'!$AO$21:$AU$21,0)),0)</f>
        <v>0</v>
      </c>
      <c r="M193" s="91" t="str">
        <f t="shared" si="7"/>
        <v>Scope 1Refrigerant leakagekg0</v>
      </c>
      <c r="N193" s="91">
        <f>IFERROR(INDEX('Emission factors'!$K$14:$P$305,MATCH(M193,'Emission factors'!$J$14:$J$305,0),MATCH(K193,'Emission factors'!$K$12:$P$12,0)),0)</f>
        <v>0</v>
      </c>
      <c r="O193" s="91">
        <f t="shared" si="8"/>
        <v>0</v>
      </c>
    </row>
    <row r="194" spans="4:15" s="122" customFormat="1" ht="14.65" customHeight="1">
      <c r="D194" s="91" t="s">
        <v>7</v>
      </c>
      <c r="E194" s="91" t="str">
        <f>'Scope 1'!$D$61</f>
        <v xml:space="preserve">Location 5: </v>
      </c>
      <c r="F194" s="91"/>
      <c r="G194" s="91" t="str">
        <f>'Scope 1'!$D$30</f>
        <v>Refrigerant leakage</v>
      </c>
      <c r="H194" s="91" t="str">
        <f>'Scope 1'!$F$30</f>
        <v>kg</v>
      </c>
      <c r="I194" s="91">
        <f>'Scope 1'!$AC$68</f>
        <v>0</v>
      </c>
      <c r="J194" s="91" t="str">
        <f t="shared" si="9"/>
        <v>Scope 1Location 5: Refrigerant leakagekg0</v>
      </c>
      <c r="K194" s="123">
        <v>2024</v>
      </c>
      <c r="L194" s="91">
        <f>IFERROR(INDEX('Scope 1'!$AO$21:$AU$113,MATCH(J194,'Scope 1'!$AO$21:$AO$113,0),MATCH(K194,'Scope 1'!$AO$21:$AU$21,0)),0)</f>
        <v>0</v>
      </c>
      <c r="M194" s="91" t="str">
        <f t="shared" si="7"/>
        <v>Scope 1Refrigerant leakagekg0</v>
      </c>
      <c r="N194" s="91">
        <f>IFERROR(INDEX('Emission factors'!$K$14:$P$305,MATCH(M194,'Emission factors'!$J$14:$J$305,0),MATCH(K194,'Emission factors'!$K$12:$P$12,0)),0)</f>
        <v>0</v>
      </c>
      <c r="O194" s="91">
        <f t="shared" si="8"/>
        <v>0</v>
      </c>
    </row>
    <row r="195" spans="4:15" s="122" customFormat="1" ht="14.65" customHeight="1">
      <c r="D195" s="91" t="s">
        <v>7</v>
      </c>
      <c r="E195" s="91" t="str">
        <f>'Scope 1'!$D$61</f>
        <v xml:space="preserve">Location 5: </v>
      </c>
      <c r="F195" s="91"/>
      <c r="G195" s="91" t="str">
        <f>'Scope 1'!$D$30</f>
        <v>Refrigerant leakage</v>
      </c>
      <c r="H195" s="91" t="str">
        <f>'Scope 1'!$F$30</f>
        <v>kg</v>
      </c>
      <c r="I195" s="91">
        <f>'Scope 1'!$AH$68</f>
        <v>0</v>
      </c>
      <c r="J195" s="91" t="str">
        <f t="shared" si="9"/>
        <v>Scope 1Location 5: Refrigerant leakagekg0</v>
      </c>
      <c r="K195" s="123">
        <v>2025</v>
      </c>
      <c r="L195" s="91">
        <f>IFERROR(INDEX('Scope 1'!$AO$21:$AU$113,MATCH(J195,'Scope 1'!$AO$21:$AO$113,0),MATCH(K195,'Scope 1'!$AO$21:$AU$21,0)),0)</f>
        <v>0</v>
      </c>
      <c r="M195" s="91" t="str">
        <f t="shared" si="7"/>
        <v>Scope 1Refrigerant leakagekg0</v>
      </c>
      <c r="N195" s="91">
        <f>IFERROR(INDEX('Emission factors'!$K$14:$P$305,MATCH(M195,'Emission factors'!$J$14:$J$305,0),MATCH(K195,'Emission factors'!$K$12:$P$12,0)),0)</f>
        <v>0</v>
      </c>
      <c r="O195" s="91">
        <f t="shared" si="8"/>
        <v>0</v>
      </c>
    </row>
    <row r="196" spans="4:15" s="122" customFormat="1" ht="14.65" customHeight="1">
      <c r="D196" s="91" t="s">
        <v>7</v>
      </c>
      <c r="E196" s="91" t="str">
        <f>'Scope 1'!$D$70</f>
        <v xml:space="preserve">Location 6: </v>
      </c>
      <c r="F196" s="91"/>
      <c r="G196" s="91" t="str">
        <f>'Scope 1'!$D$27</f>
        <v>Natural gas</v>
      </c>
      <c r="H196" s="91" t="str">
        <f>'Scope 1'!$F$72</f>
        <v>Select unit</v>
      </c>
      <c r="I196" s="91"/>
      <c r="J196" s="91" t="str">
        <f t="shared" si="9"/>
        <v>Scope 1Location 6: Natural gasSelect unit</v>
      </c>
      <c r="K196" s="123">
        <v>2020</v>
      </c>
      <c r="L196" s="91">
        <f>IFERROR(INDEX('Scope 1'!$AO$21:$AU$113,MATCH(J196,'Scope 1'!$AO$21:$AO$113,0),MATCH(K196,'Scope 1'!$AO$21:$AU$21,0)),0)</f>
        <v>0</v>
      </c>
      <c r="M196" s="91" t="str">
        <f t="shared" si="7"/>
        <v>Scope 1Natural gasSelect unit</v>
      </c>
      <c r="N196" s="91">
        <f>IFERROR(INDEX('Emission factors'!$K$14:$P$305,MATCH(M196,'Emission factors'!$J$14:$J$305,0),MATCH(K196,'Emission factors'!$K$12:$P$12,0)),0)</f>
        <v>0</v>
      </c>
      <c r="O196" s="91">
        <f t="shared" si="8"/>
        <v>0</v>
      </c>
    </row>
    <row r="197" spans="4:15" s="122" customFormat="1" ht="14.65" customHeight="1">
      <c r="D197" s="91" t="s">
        <v>7</v>
      </c>
      <c r="E197" s="91" t="str">
        <f>'Scope 1'!$D$70</f>
        <v xml:space="preserve">Location 6: </v>
      </c>
      <c r="F197" s="91"/>
      <c r="G197" s="91" t="str">
        <f>'Scope 1'!$D$27</f>
        <v>Natural gas</v>
      </c>
      <c r="H197" s="91" t="str">
        <f>'Scope 1'!$F$72</f>
        <v>Select unit</v>
      </c>
      <c r="I197" s="91"/>
      <c r="J197" s="91" t="str">
        <f t="shared" si="9"/>
        <v>Scope 1Location 6: Natural gasSelect unit</v>
      </c>
      <c r="K197" s="123">
        <v>2021</v>
      </c>
      <c r="L197" s="91">
        <f>IFERROR(INDEX('Scope 1'!$AO$21:$AU$113,MATCH(J197,'Scope 1'!$AO$21:$AO$113,0),MATCH(K197,'Scope 1'!$AO$21:$AU$21,0)),0)</f>
        <v>0</v>
      </c>
      <c r="M197" s="91" t="str">
        <f t="shared" ref="M197:M260" si="10">D197&amp;G197&amp;H197&amp;I197</f>
        <v>Scope 1Natural gasSelect unit</v>
      </c>
      <c r="N197" s="91">
        <f>IFERROR(INDEX('Emission factors'!$K$14:$P$305,MATCH(M197,'Emission factors'!$J$14:$J$305,0),MATCH(K197,'Emission factors'!$K$12:$P$12,0)),0)</f>
        <v>0</v>
      </c>
      <c r="O197" s="91">
        <f t="shared" ref="O197:O260" si="11">L197*N197</f>
        <v>0</v>
      </c>
    </row>
    <row r="198" spans="4:15" s="122" customFormat="1" ht="14.65" customHeight="1">
      <c r="D198" s="91" t="s">
        <v>7</v>
      </c>
      <c r="E198" s="91" t="str">
        <f>'Scope 1'!$D$70</f>
        <v xml:space="preserve">Location 6: </v>
      </c>
      <c r="F198" s="91"/>
      <c r="G198" s="91" t="str">
        <f>'Scope 1'!$D$27</f>
        <v>Natural gas</v>
      </c>
      <c r="H198" s="91" t="str">
        <f>'Scope 1'!$F$72</f>
        <v>Select unit</v>
      </c>
      <c r="I198" s="91"/>
      <c r="J198" s="91" t="str">
        <f t="shared" si="9"/>
        <v>Scope 1Location 6: Natural gasSelect unit</v>
      </c>
      <c r="K198" s="123">
        <v>2022</v>
      </c>
      <c r="L198" s="91">
        <f>IFERROR(INDEX('Scope 1'!$AO$21:$AU$113,MATCH(J198,'Scope 1'!$AO$21:$AO$113,0),MATCH(K198,'Scope 1'!$AO$21:$AU$21,0)),0)</f>
        <v>0</v>
      </c>
      <c r="M198" s="91" t="str">
        <f t="shared" si="10"/>
        <v>Scope 1Natural gasSelect unit</v>
      </c>
      <c r="N198" s="91">
        <f>IFERROR(INDEX('Emission factors'!$K$14:$P$305,MATCH(M198,'Emission factors'!$J$14:$J$305,0),MATCH(K198,'Emission factors'!$K$12:$P$12,0)),0)</f>
        <v>0</v>
      </c>
      <c r="O198" s="91">
        <f t="shared" si="11"/>
        <v>0</v>
      </c>
    </row>
    <row r="199" spans="4:15" s="122" customFormat="1" ht="14.65" customHeight="1">
      <c r="D199" s="91" t="s">
        <v>7</v>
      </c>
      <c r="E199" s="91" t="str">
        <f>'Scope 1'!$D$70</f>
        <v xml:space="preserve">Location 6: </v>
      </c>
      <c r="F199" s="91"/>
      <c r="G199" s="91" t="str">
        <f>'Scope 1'!$D$27</f>
        <v>Natural gas</v>
      </c>
      <c r="H199" s="91" t="str">
        <f>'Scope 1'!$F$72</f>
        <v>Select unit</v>
      </c>
      <c r="I199" s="91"/>
      <c r="J199" s="91" t="str">
        <f t="shared" si="9"/>
        <v>Scope 1Location 6: Natural gasSelect unit</v>
      </c>
      <c r="K199" s="123">
        <v>2023</v>
      </c>
      <c r="L199" s="91">
        <f>IFERROR(INDEX('Scope 1'!$AO$21:$AU$113,MATCH(J199,'Scope 1'!$AO$21:$AO$113,0),MATCH(K199,'Scope 1'!$AO$21:$AU$21,0)),0)</f>
        <v>0</v>
      </c>
      <c r="M199" s="91" t="str">
        <f t="shared" si="10"/>
        <v>Scope 1Natural gasSelect unit</v>
      </c>
      <c r="N199" s="91">
        <f>IFERROR(INDEX('Emission factors'!$K$14:$P$305,MATCH(M199,'Emission factors'!$J$14:$J$305,0),MATCH(K199,'Emission factors'!$K$12:$P$12,0)),0)</f>
        <v>0</v>
      </c>
      <c r="O199" s="91">
        <f t="shared" si="11"/>
        <v>0</v>
      </c>
    </row>
    <row r="200" spans="4:15" s="122" customFormat="1" ht="14.65" customHeight="1">
      <c r="D200" s="91" t="s">
        <v>7</v>
      </c>
      <c r="E200" s="91" t="str">
        <f>'Scope 1'!$D$70</f>
        <v xml:space="preserve">Location 6: </v>
      </c>
      <c r="F200" s="91"/>
      <c r="G200" s="91" t="str">
        <f>'Scope 1'!$D$27</f>
        <v>Natural gas</v>
      </c>
      <c r="H200" s="91" t="str">
        <f>'Scope 1'!$F$72</f>
        <v>Select unit</v>
      </c>
      <c r="I200" s="91"/>
      <c r="J200" s="91" t="str">
        <f t="shared" si="9"/>
        <v>Scope 1Location 6: Natural gasSelect unit</v>
      </c>
      <c r="K200" s="123">
        <v>2024</v>
      </c>
      <c r="L200" s="91">
        <f>IFERROR(INDEX('Scope 1'!$AO$21:$AU$113,MATCH(J200,'Scope 1'!$AO$21:$AO$113,0),MATCH(K200,'Scope 1'!$AO$21:$AU$21,0)),0)</f>
        <v>0</v>
      </c>
      <c r="M200" s="91" t="str">
        <f t="shared" si="10"/>
        <v>Scope 1Natural gasSelect unit</v>
      </c>
      <c r="N200" s="91">
        <f>IFERROR(INDEX('Emission factors'!$K$14:$P$305,MATCH(M200,'Emission factors'!$J$14:$J$305,0),MATCH(K200,'Emission factors'!$K$12:$P$12,0)),0)</f>
        <v>0</v>
      </c>
      <c r="O200" s="91">
        <f t="shared" si="11"/>
        <v>0</v>
      </c>
    </row>
    <row r="201" spans="4:15" s="122" customFormat="1" ht="14.65" customHeight="1">
      <c r="D201" s="91" t="s">
        <v>7</v>
      </c>
      <c r="E201" s="91" t="str">
        <f>'Scope 1'!$D$70</f>
        <v xml:space="preserve">Location 6: </v>
      </c>
      <c r="F201" s="91"/>
      <c r="G201" s="91" t="str">
        <f>'Scope 1'!$D$27</f>
        <v>Natural gas</v>
      </c>
      <c r="H201" s="91" t="str">
        <f>'Scope 1'!$F$72</f>
        <v>Select unit</v>
      </c>
      <c r="I201" s="91"/>
      <c r="J201" s="91" t="str">
        <f t="shared" si="9"/>
        <v>Scope 1Location 6: Natural gasSelect unit</v>
      </c>
      <c r="K201" s="123">
        <v>2025</v>
      </c>
      <c r="L201" s="91">
        <f>IFERROR(INDEX('Scope 1'!$AO$21:$AU$113,MATCH(J201,'Scope 1'!$AO$21:$AO$113,0),MATCH(K201,'Scope 1'!$AO$21:$AU$21,0)),0)</f>
        <v>0</v>
      </c>
      <c r="M201" s="91" t="str">
        <f t="shared" si="10"/>
        <v>Scope 1Natural gasSelect unit</v>
      </c>
      <c r="N201" s="91">
        <f>IFERROR(INDEX('Emission factors'!$K$14:$P$305,MATCH(M201,'Emission factors'!$J$14:$J$305,0),MATCH(K201,'Emission factors'!$K$12:$P$12,0)),0)</f>
        <v>0</v>
      </c>
      <c r="O201" s="91">
        <f t="shared" si="11"/>
        <v>0</v>
      </c>
    </row>
    <row r="202" spans="4:15" s="122" customFormat="1" ht="14.65" customHeight="1">
      <c r="D202" s="91" t="s">
        <v>7</v>
      </c>
      <c r="E202" s="91" t="str">
        <f>'Scope 1'!$D$70</f>
        <v xml:space="preserve">Location 6: </v>
      </c>
      <c r="F202" s="91"/>
      <c r="G202" s="91" t="str">
        <f>'Scope 1'!$D$28</f>
        <v>Diesel consumption for energy generation</v>
      </c>
      <c r="H202" s="91" t="str">
        <f>'Scope 1'!$F$28</f>
        <v>Liters</v>
      </c>
      <c r="I202" s="91"/>
      <c r="J202" s="91" t="str">
        <f t="shared" si="9"/>
        <v>Scope 1Location 6: Diesel consumption for energy generationLiters</v>
      </c>
      <c r="K202" s="123">
        <v>2020</v>
      </c>
      <c r="L202" s="91">
        <f>IFERROR(INDEX('Scope 1'!$AO$21:$AU$113,MATCH(J202,'Scope 1'!$AO$21:$AO$113,0),MATCH(K202,'Scope 1'!$AO$21:$AU$21,0)),0)</f>
        <v>0</v>
      </c>
      <c r="M202" s="91" t="str">
        <f t="shared" si="10"/>
        <v>Scope 1Diesel consumption for energy generationLiters</v>
      </c>
      <c r="N202" s="91">
        <f>IFERROR(INDEX('Emission factors'!$K$14:$P$305,MATCH(M202,'Emission factors'!$J$14:$J$305,0),MATCH(K202,'Emission factors'!$K$12:$P$12,0)),0)</f>
        <v>2.6059999999999999</v>
      </c>
      <c r="O202" s="91">
        <f t="shared" si="11"/>
        <v>0</v>
      </c>
    </row>
    <row r="203" spans="4:15" s="122" customFormat="1" ht="14.65" customHeight="1">
      <c r="D203" s="91" t="s">
        <v>7</v>
      </c>
      <c r="E203" s="91" t="str">
        <f>'Scope 1'!$D$70</f>
        <v xml:space="preserve">Location 6: </v>
      </c>
      <c r="F203" s="91"/>
      <c r="G203" s="91" t="str">
        <f>'Scope 1'!$D$28</f>
        <v>Diesel consumption for energy generation</v>
      </c>
      <c r="H203" s="91" t="str">
        <f>'Scope 1'!$F$28</f>
        <v>Liters</v>
      </c>
      <c r="I203" s="91"/>
      <c r="J203" s="91" t="str">
        <f t="shared" si="9"/>
        <v>Scope 1Location 6: Diesel consumption for energy generationLiters</v>
      </c>
      <c r="K203" s="123">
        <v>2021</v>
      </c>
      <c r="L203" s="91">
        <f>IFERROR(INDEX('Scope 1'!$AO$21:$AU$113,MATCH(J203,'Scope 1'!$AO$21:$AO$113,0),MATCH(K203,'Scope 1'!$AO$21:$AU$21,0)),0)</f>
        <v>0</v>
      </c>
      <c r="M203" s="91" t="str">
        <f t="shared" si="10"/>
        <v>Scope 1Diesel consumption for energy generationLiters</v>
      </c>
      <c r="N203" s="91">
        <f>IFERROR(INDEX('Emission factors'!$K$14:$P$305,MATCH(M203,'Emission factors'!$J$14:$J$305,0),MATCH(K203,'Emission factors'!$K$12:$P$12,0)),0)</f>
        <v>2.4740000000000002</v>
      </c>
      <c r="O203" s="91">
        <f t="shared" si="11"/>
        <v>0</v>
      </c>
    </row>
    <row r="204" spans="4:15" s="122" customFormat="1" ht="14.65" customHeight="1">
      <c r="D204" s="91" t="s">
        <v>7</v>
      </c>
      <c r="E204" s="91" t="str">
        <f>'Scope 1'!$D$70</f>
        <v xml:space="preserve">Location 6: </v>
      </c>
      <c r="F204" s="91"/>
      <c r="G204" s="91" t="str">
        <f>'Scope 1'!$D$28</f>
        <v>Diesel consumption for energy generation</v>
      </c>
      <c r="H204" s="91" t="str">
        <f>'Scope 1'!$F$28</f>
        <v>Liters</v>
      </c>
      <c r="I204" s="91"/>
      <c r="J204" s="91" t="str">
        <f t="shared" si="9"/>
        <v>Scope 1Location 6: Diesel consumption for energy generationLiters</v>
      </c>
      <c r="K204" s="123">
        <v>2022</v>
      </c>
      <c r="L204" s="91">
        <f>IFERROR(INDEX('Scope 1'!$AO$21:$AU$113,MATCH(J204,'Scope 1'!$AO$21:$AO$113,0),MATCH(K204,'Scope 1'!$AO$21:$AU$21,0)),0)</f>
        <v>0</v>
      </c>
      <c r="M204" s="91" t="str">
        <f t="shared" si="10"/>
        <v>Scope 1Diesel consumption for energy generationLiters</v>
      </c>
      <c r="N204" s="91">
        <f>IFERROR(INDEX('Emission factors'!$K$14:$P$305,MATCH(M204,'Emission factors'!$J$14:$J$305,0),MATCH(K204,'Emission factors'!$K$12:$P$12,0)),0)</f>
        <v>2.4740000000000002</v>
      </c>
      <c r="O204" s="91">
        <f t="shared" si="11"/>
        <v>0</v>
      </c>
    </row>
    <row r="205" spans="4:15" s="122" customFormat="1" ht="14.65" customHeight="1">
      <c r="D205" s="91" t="s">
        <v>7</v>
      </c>
      <c r="E205" s="91" t="str">
        <f>'Scope 1'!$D$70</f>
        <v xml:space="preserve">Location 6: </v>
      </c>
      <c r="F205" s="91"/>
      <c r="G205" s="91" t="str">
        <f>'Scope 1'!$D$28</f>
        <v>Diesel consumption for energy generation</v>
      </c>
      <c r="H205" s="91" t="str">
        <f>'Scope 1'!$F$28</f>
        <v>Liters</v>
      </c>
      <c r="I205" s="91"/>
      <c r="J205" s="91" t="str">
        <f t="shared" si="9"/>
        <v>Scope 1Location 6: Diesel consumption for energy generationLiters</v>
      </c>
      <c r="K205" s="123">
        <v>2023</v>
      </c>
      <c r="L205" s="91">
        <f>IFERROR(INDEX('Scope 1'!$AO$21:$AU$113,MATCH(J205,'Scope 1'!$AO$21:$AO$113,0),MATCH(K205,'Scope 1'!$AO$21:$AU$21,0)),0)</f>
        <v>0</v>
      </c>
      <c r="M205" s="91" t="str">
        <f t="shared" si="10"/>
        <v>Scope 1Diesel consumption for energy generationLiters</v>
      </c>
      <c r="N205" s="91">
        <f>IFERROR(INDEX('Emission factors'!$K$14:$P$305,MATCH(M205,'Emission factors'!$J$14:$J$305,0),MATCH(K205,'Emission factors'!$K$12:$P$12,0)),0)</f>
        <v>2.468</v>
      </c>
      <c r="O205" s="91">
        <f t="shared" si="11"/>
        <v>0</v>
      </c>
    </row>
    <row r="206" spans="4:15" s="122" customFormat="1" ht="14.65" customHeight="1">
      <c r="D206" s="91" t="s">
        <v>7</v>
      </c>
      <c r="E206" s="91" t="str">
        <f>'Scope 1'!$D$70</f>
        <v xml:space="preserve">Location 6: </v>
      </c>
      <c r="F206" s="91"/>
      <c r="G206" s="91" t="str">
        <f>'Scope 1'!$D$28</f>
        <v>Diesel consumption for energy generation</v>
      </c>
      <c r="H206" s="91" t="str">
        <f>'Scope 1'!$F$28</f>
        <v>Liters</v>
      </c>
      <c r="I206" s="91"/>
      <c r="J206" s="91" t="str">
        <f t="shared" si="9"/>
        <v>Scope 1Location 6: Diesel consumption for energy generationLiters</v>
      </c>
      <c r="K206" s="123">
        <v>2024</v>
      </c>
      <c r="L206" s="91">
        <f>IFERROR(INDEX('Scope 1'!$AO$21:$AU$113,MATCH(J206,'Scope 1'!$AO$21:$AO$113,0),MATCH(K206,'Scope 1'!$AO$21:$AU$21,0)),0)</f>
        <v>0</v>
      </c>
      <c r="M206" s="91" t="str">
        <f t="shared" si="10"/>
        <v>Scope 1Diesel consumption for energy generationLiters</v>
      </c>
      <c r="N206" s="91">
        <f>IFERROR(INDEX('Emission factors'!$K$14:$P$305,MATCH(M206,'Emission factors'!$J$14:$J$305,0),MATCH(K206,'Emission factors'!$K$12:$P$12,0)),0)</f>
        <v>0</v>
      </c>
      <c r="O206" s="91">
        <f t="shared" si="11"/>
        <v>0</v>
      </c>
    </row>
    <row r="207" spans="4:15" s="122" customFormat="1" ht="14.65" customHeight="1">
      <c r="D207" s="91" t="s">
        <v>7</v>
      </c>
      <c r="E207" s="91" t="str">
        <f>'Scope 1'!$D$70</f>
        <v xml:space="preserve">Location 6: </v>
      </c>
      <c r="F207" s="91"/>
      <c r="G207" s="91" t="str">
        <f>'Scope 1'!$D$28</f>
        <v>Diesel consumption for energy generation</v>
      </c>
      <c r="H207" s="91" t="str">
        <f>'Scope 1'!$F$28</f>
        <v>Liters</v>
      </c>
      <c r="I207" s="91"/>
      <c r="J207" s="91" t="str">
        <f t="shared" si="9"/>
        <v>Scope 1Location 6: Diesel consumption for energy generationLiters</v>
      </c>
      <c r="K207" s="123">
        <v>2025</v>
      </c>
      <c r="L207" s="91">
        <f>IFERROR(INDEX('Scope 1'!$AO$21:$AU$113,MATCH(J207,'Scope 1'!$AO$21:$AO$113,0),MATCH(K207,'Scope 1'!$AO$21:$AU$21,0)),0)</f>
        <v>0</v>
      </c>
      <c r="M207" s="91" t="str">
        <f t="shared" si="10"/>
        <v>Scope 1Diesel consumption for energy generationLiters</v>
      </c>
      <c r="N207" s="91">
        <f>IFERROR(INDEX('Emission factors'!$K$14:$P$305,MATCH(M207,'Emission factors'!$J$14:$J$305,0),MATCH(K207,'Emission factors'!$K$12:$P$12,0)),0)</f>
        <v>0</v>
      </c>
      <c r="O207" s="91">
        <f t="shared" si="11"/>
        <v>0</v>
      </c>
    </row>
    <row r="208" spans="4:15" s="122" customFormat="1" ht="14.65" customHeight="1">
      <c r="D208" s="91" t="s">
        <v>7</v>
      </c>
      <c r="E208" s="91" t="str">
        <f>'Scope 1'!$D$70</f>
        <v xml:space="preserve">Location 6: </v>
      </c>
      <c r="F208" s="91"/>
      <c r="G208" s="91" t="str">
        <f>'Scope 1'!$D$29</f>
        <v>Petrol consumption for energy generation</v>
      </c>
      <c r="H208" s="91" t="str">
        <f>'Scope 1'!$F$29</f>
        <v>Liters</v>
      </c>
      <c r="I208" s="91"/>
      <c r="J208" s="91" t="str">
        <f t="shared" si="9"/>
        <v>Scope 1Location 6: Petrol consumption for energy generationLiters</v>
      </c>
      <c r="K208" s="123">
        <v>2020</v>
      </c>
      <c r="L208" s="91">
        <f>IFERROR(INDEX('Scope 1'!$AO$21:$AU$113,MATCH(J208,'Scope 1'!$AO$21:$AO$113,0),MATCH(K208,'Scope 1'!$AO$21:$AU$21,0)),0)</f>
        <v>0</v>
      </c>
      <c r="M208" s="91" t="str">
        <f t="shared" si="10"/>
        <v>Scope 1Petrol consumption for energy generationLiters</v>
      </c>
      <c r="N208" s="91">
        <f>IFERROR(INDEX('Emission factors'!$K$14:$P$305,MATCH(M208,'Emission factors'!$J$14:$J$305,0),MATCH(K208,'Emission factors'!$K$12:$P$12,0)),0)</f>
        <v>2.2690000000000001</v>
      </c>
      <c r="O208" s="91">
        <f t="shared" si="11"/>
        <v>0</v>
      </c>
    </row>
    <row r="209" spans="4:15" s="122" customFormat="1" ht="14.65" customHeight="1">
      <c r="D209" s="91" t="s">
        <v>7</v>
      </c>
      <c r="E209" s="91" t="str">
        <f>'Scope 1'!$D$70</f>
        <v xml:space="preserve">Location 6: </v>
      </c>
      <c r="F209" s="91"/>
      <c r="G209" s="91" t="str">
        <f>'Scope 1'!$D$29</f>
        <v>Petrol consumption for energy generation</v>
      </c>
      <c r="H209" s="91" t="str">
        <f>'Scope 1'!$F$29</f>
        <v>Liters</v>
      </c>
      <c r="I209" s="91"/>
      <c r="J209" s="91" t="str">
        <f t="shared" si="9"/>
        <v>Scope 1Location 6: Petrol consumption for energy generationLiters</v>
      </c>
      <c r="K209" s="123">
        <v>2021</v>
      </c>
      <c r="L209" s="91">
        <f>IFERROR(INDEX('Scope 1'!$AO$21:$AU$113,MATCH(J209,'Scope 1'!$AO$21:$AO$113,0),MATCH(K209,'Scope 1'!$AO$21:$AU$21,0)),0)</f>
        <v>0</v>
      </c>
      <c r="M209" s="91" t="str">
        <f t="shared" si="10"/>
        <v>Scope 1Petrol consumption for energy generationLiters</v>
      </c>
      <c r="N209" s="91">
        <f>IFERROR(INDEX('Emission factors'!$K$14:$P$305,MATCH(M209,'Emission factors'!$J$14:$J$305,0),MATCH(K209,'Emission factors'!$K$12:$P$12,0)),0)</f>
        <v>2.141</v>
      </c>
      <c r="O209" s="91">
        <f t="shared" si="11"/>
        <v>0</v>
      </c>
    </row>
    <row r="210" spans="4:15" s="122" customFormat="1" ht="14.65" customHeight="1">
      <c r="D210" s="91" t="s">
        <v>7</v>
      </c>
      <c r="E210" s="91" t="str">
        <f>'Scope 1'!$D$70</f>
        <v xml:space="preserve">Location 6: </v>
      </c>
      <c r="F210" s="91"/>
      <c r="G210" s="91" t="str">
        <f>'Scope 1'!$D$29</f>
        <v>Petrol consumption for energy generation</v>
      </c>
      <c r="H210" s="91" t="str">
        <f>'Scope 1'!$F$29</f>
        <v>Liters</v>
      </c>
      <c r="I210" s="91"/>
      <c r="J210" s="91" t="str">
        <f t="shared" si="9"/>
        <v>Scope 1Location 6: Petrol consumption for energy generationLiters</v>
      </c>
      <c r="K210" s="123">
        <v>2022</v>
      </c>
      <c r="L210" s="91">
        <f>IFERROR(INDEX('Scope 1'!$AO$21:$AU$113,MATCH(J210,'Scope 1'!$AO$21:$AO$113,0),MATCH(K210,'Scope 1'!$AO$21:$AU$21,0)),0)</f>
        <v>0</v>
      </c>
      <c r="M210" s="91" t="str">
        <f t="shared" si="10"/>
        <v>Scope 1Petrol consumption for energy generationLiters</v>
      </c>
      <c r="N210" s="91">
        <f>IFERROR(INDEX('Emission factors'!$K$14:$P$305,MATCH(M210,'Emission factors'!$J$14:$J$305,0),MATCH(K210,'Emission factors'!$K$12:$P$12,0)),0)</f>
        <v>2.141</v>
      </c>
      <c r="O210" s="91">
        <f t="shared" si="11"/>
        <v>0</v>
      </c>
    </row>
    <row r="211" spans="4:15" s="122" customFormat="1" ht="14.65" customHeight="1">
      <c r="D211" s="91" t="s">
        <v>7</v>
      </c>
      <c r="E211" s="91" t="str">
        <f>'Scope 1'!$D$70</f>
        <v xml:space="preserve">Location 6: </v>
      </c>
      <c r="F211" s="91"/>
      <c r="G211" s="91" t="str">
        <f>'Scope 1'!$D$29</f>
        <v>Petrol consumption for energy generation</v>
      </c>
      <c r="H211" s="91" t="str">
        <f>'Scope 1'!$F$29</f>
        <v>Liters</v>
      </c>
      <c r="I211" s="91"/>
      <c r="J211" s="91" t="str">
        <f t="shared" si="9"/>
        <v>Scope 1Location 6: Petrol consumption for energy generationLiters</v>
      </c>
      <c r="K211" s="123">
        <v>2023</v>
      </c>
      <c r="L211" s="91">
        <f>IFERROR(INDEX('Scope 1'!$AO$21:$AU$113,MATCH(J211,'Scope 1'!$AO$21:$AO$113,0),MATCH(K211,'Scope 1'!$AO$21:$AU$21,0)),0)</f>
        <v>0</v>
      </c>
      <c r="M211" s="91" t="str">
        <f t="shared" si="10"/>
        <v>Scope 1Petrol consumption for energy generationLiters</v>
      </c>
      <c r="N211" s="91">
        <f>IFERROR(INDEX('Emission factors'!$K$14:$P$305,MATCH(M211,'Emission factors'!$J$14:$J$305,0),MATCH(K211,'Emission factors'!$K$12:$P$12,0)),0)</f>
        <v>2.1760000000000002</v>
      </c>
      <c r="O211" s="91">
        <f t="shared" si="11"/>
        <v>0</v>
      </c>
    </row>
    <row r="212" spans="4:15" s="122" customFormat="1" ht="14.65" customHeight="1">
      <c r="D212" s="91" t="s">
        <v>7</v>
      </c>
      <c r="E212" s="91" t="str">
        <f>'Scope 1'!$D$70</f>
        <v xml:space="preserve">Location 6: </v>
      </c>
      <c r="F212" s="91"/>
      <c r="G212" s="91" t="str">
        <f>'Scope 1'!$D$29</f>
        <v>Petrol consumption for energy generation</v>
      </c>
      <c r="H212" s="91" t="str">
        <f>'Scope 1'!$F$29</f>
        <v>Liters</v>
      </c>
      <c r="I212" s="91"/>
      <c r="J212" s="91" t="str">
        <f t="shared" si="9"/>
        <v>Scope 1Location 6: Petrol consumption for energy generationLiters</v>
      </c>
      <c r="K212" s="123">
        <v>2024</v>
      </c>
      <c r="L212" s="91">
        <f>IFERROR(INDEX('Scope 1'!$AO$21:$AU$113,MATCH(J212,'Scope 1'!$AO$21:$AO$113,0),MATCH(K212,'Scope 1'!$AO$21:$AU$21,0)),0)</f>
        <v>0</v>
      </c>
      <c r="M212" s="91" t="str">
        <f t="shared" si="10"/>
        <v>Scope 1Petrol consumption for energy generationLiters</v>
      </c>
      <c r="N212" s="91">
        <f>IFERROR(INDEX('Emission factors'!$K$14:$P$305,MATCH(M212,'Emission factors'!$J$14:$J$305,0),MATCH(K212,'Emission factors'!$K$12:$P$12,0)),0)</f>
        <v>0</v>
      </c>
      <c r="O212" s="91">
        <f t="shared" si="11"/>
        <v>0</v>
      </c>
    </row>
    <row r="213" spans="4:15" s="122" customFormat="1" ht="14.65" customHeight="1">
      <c r="D213" s="91" t="s">
        <v>7</v>
      </c>
      <c r="E213" s="91" t="str">
        <f>'Scope 1'!$D$70</f>
        <v xml:space="preserve">Location 6: </v>
      </c>
      <c r="F213" s="91"/>
      <c r="G213" s="91" t="str">
        <f>'Scope 1'!$D$29</f>
        <v>Petrol consumption for energy generation</v>
      </c>
      <c r="H213" s="91" t="str">
        <f>'Scope 1'!$F$29</f>
        <v>Liters</v>
      </c>
      <c r="I213" s="91"/>
      <c r="J213" s="91" t="str">
        <f t="shared" si="9"/>
        <v>Scope 1Location 6: Petrol consumption for energy generationLiters</v>
      </c>
      <c r="K213" s="123">
        <v>2025</v>
      </c>
      <c r="L213" s="91">
        <f>IFERROR(INDEX('Scope 1'!$AO$21:$AU$113,MATCH(J213,'Scope 1'!$AO$21:$AO$113,0),MATCH(K213,'Scope 1'!$AO$21:$AU$21,0)),0)</f>
        <v>0</v>
      </c>
      <c r="M213" s="91" t="str">
        <f t="shared" si="10"/>
        <v>Scope 1Petrol consumption for energy generationLiters</v>
      </c>
      <c r="N213" s="91">
        <f>IFERROR(INDEX('Emission factors'!$K$14:$P$305,MATCH(M213,'Emission factors'!$J$14:$J$305,0),MATCH(K213,'Emission factors'!$K$12:$P$12,0)),0)</f>
        <v>0</v>
      </c>
      <c r="O213" s="91">
        <f t="shared" si="11"/>
        <v>0</v>
      </c>
    </row>
    <row r="214" spans="4:15" s="122" customFormat="1" ht="14.65" customHeight="1">
      <c r="D214" s="91" t="s">
        <v>7</v>
      </c>
      <c r="E214" s="91" t="str">
        <f>'Scope 1'!$D$70</f>
        <v xml:space="preserve">Location 6: </v>
      </c>
      <c r="F214" s="91"/>
      <c r="G214" s="91" t="str">
        <f>'Scope 1'!$D$30</f>
        <v>Refrigerant leakage</v>
      </c>
      <c r="H214" s="91" t="str">
        <f>'Scope 1'!$F$30</f>
        <v>kg</v>
      </c>
      <c r="I214" s="91">
        <f>'Scope 1'!$I$75</f>
        <v>0</v>
      </c>
      <c r="J214" s="91" t="str">
        <f t="shared" si="9"/>
        <v>Scope 1Location 6: Refrigerant leakagekg0</v>
      </c>
      <c r="K214" s="123">
        <v>2020</v>
      </c>
      <c r="L214" s="91">
        <f>IFERROR(INDEX('Scope 1'!$AO$21:$AU$113,MATCH(J214,'Scope 1'!$AO$21:$AO$113,0),MATCH(K214,'Scope 1'!$AO$21:$AU$21,0)),0)</f>
        <v>0</v>
      </c>
      <c r="M214" s="91" t="str">
        <f t="shared" si="10"/>
        <v>Scope 1Refrigerant leakagekg0</v>
      </c>
      <c r="N214" s="91">
        <f>IFERROR(INDEX('Emission factors'!$K$14:$P$305,MATCH(M214,'Emission factors'!$J$14:$J$305,0),MATCH(K214,'Emission factors'!$K$12:$P$12,0)),0)</f>
        <v>0</v>
      </c>
      <c r="O214" s="91">
        <f t="shared" si="11"/>
        <v>0</v>
      </c>
    </row>
    <row r="215" spans="4:15" s="122" customFormat="1" ht="14.65" customHeight="1">
      <c r="D215" s="91" t="s">
        <v>7</v>
      </c>
      <c r="E215" s="91" t="str">
        <f>'Scope 1'!$D$70</f>
        <v xml:space="preserve">Location 6: </v>
      </c>
      <c r="F215" s="91"/>
      <c r="G215" s="91" t="str">
        <f>'Scope 1'!$D$30</f>
        <v>Refrigerant leakage</v>
      </c>
      <c r="H215" s="91" t="str">
        <f>'Scope 1'!$F$30</f>
        <v>kg</v>
      </c>
      <c r="I215" s="91">
        <f>'Scope 1'!$N$75</f>
        <v>0</v>
      </c>
      <c r="J215" s="91" t="str">
        <f t="shared" si="9"/>
        <v>Scope 1Location 6: Refrigerant leakagekg0</v>
      </c>
      <c r="K215" s="123">
        <v>2021</v>
      </c>
      <c r="L215" s="91">
        <f>IFERROR(INDEX('Scope 1'!$AO$21:$AU$113,MATCH(J215,'Scope 1'!$AO$21:$AO$113,0),MATCH(K215,'Scope 1'!$AO$21:$AU$21,0)),0)</f>
        <v>0</v>
      </c>
      <c r="M215" s="91" t="str">
        <f t="shared" si="10"/>
        <v>Scope 1Refrigerant leakagekg0</v>
      </c>
      <c r="N215" s="91">
        <f>IFERROR(INDEX('Emission factors'!$K$14:$P$305,MATCH(M215,'Emission factors'!$J$14:$J$305,0),MATCH(K215,'Emission factors'!$K$12:$P$12,0)),0)</f>
        <v>0</v>
      </c>
      <c r="O215" s="91">
        <f t="shared" si="11"/>
        <v>0</v>
      </c>
    </row>
    <row r="216" spans="4:15" s="122" customFormat="1" ht="14.65" customHeight="1">
      <c r="D216" s="91" t="s">
        <v>7</v>
      </c>
      <c r="E216" s="91" t="str">
        <f>'Scope 1'!$D$70</f>
        <v xml:space="preserve">Location 6: </v>
      </c>
      <c r="F216" s="91"/>
      <c r="G216" s="91" t="str">
        <f>'Scope 1'!$D$30</f>
        <v>Refrigerant leakage</v>
      </c>
      <c r="H216" s="91" t="str">
        <f>'Scope 1'!$F$30</f>
        <v>kg</v>
      </c>
      <c r="I216" s="91">
        <f>'Scope 1'!$S$75</f>
        <v>0</v>
      </c>
      <c r="J216" s="91" t="str">
        <f t="shared" si="9"/>
        <v>Scope 1Location 6: Refrigerant leakagekg0</v>
      </c>
      <c r="K216" s="123">
        <v>2022</v>
      </c>
      <c r="L216" s="91">
        <f>IFERROR(INDEX('Scope 1'!$AO$21:$AU$113,MATCH(J216,'Scope 1'!$AO$21:$AO$113,0),MATCH(K216,'Scope 1'!$AO$21:$AU$21,0)),0)</f>
        <v>0</v>
      </c>
      <c r="M216" s="91" t="str">
        <f t="shared" si="10"/>
        <v>Scope 1Refrigerant leakagekg0</v>
      </c>
      <c r="N216" s="91">
        <f>IFERROR(INDEX('Emission factors'!$K$14:$P$305,MATCH(M216,'Emission factors'!$J$14:$J$305,0),MATCH(K216,'Emission factors'!$K$12:$P$12,0)),0)</f>
        <v>0</v>
      </c>
      <c r="O216" s="91">
        <f t="shared" si="11"/>
        <v>0</v>
      </c>
    </row>
    <row r="217" spans="4:15" s="122" customFormat="1" ht="14.65" customHeight="1">
      <c r="D217" s="91" t="s">
        <v>7</v>
      </c>
      <c r="E217" s="91" t="str">
        <f>'Scope 1'!$D$70</f>
        <v xml:space="preserve">Location 6: </v>
      </c>
      <c r="F217" s="91"/>
      <c r="G217" s="91" t="str">
        <f>'Scope 1'!$D$30</f>
        <v>Refrigerant leakage</v>
      </c>
      <c r="H217" s="91" t="str">
        <f>'Scope 1'!$F$30</f>
        <v>kg</v>
      </c>
      <c r="I217" s="91">
        <f>'Scope 1'!$X$75</f>
        <v>0</v>
      </c>
      <c r="J217" s="91" t="str">
        <f t="shared" si="9"/>
        <v>Scope 1Location 6: Refrigerant leakagekg0</v>
      </c>
      <c r="K217" s="123">
        <v>2023</v>
      </c>
      <c r="L217" s="91">
        <f>IFERROR(INDEX('Scope 1'!$AO$21:$AU$113,MATCH(J217,'Scope 1'!$AO$21:$AO$113,0),MATCH(K217,'Scope 1'!$AO$21:$AU$21,0)),0)</f>
        <v>0</v>
      </c>
      <c r="M217" s="91" t="str">
        <f t="shared" si="10"/>
        <v>Scope 1Refrigerant leakagekg0</v>
      </c>
      <c r="N217" s="91">
        <f>IFERROR(INDEX('Emission factors'!$K$14:$P$305,MATCH(M217,'Emission factors'!$J$14:$J$305,0),MATCH(K217,'Emission factors'!$K$12:$P$12,0)),0)</f>
        <v>0</v>
      </c>
      <c r="O217" s="91">
        <f t="shared" si="11"/>
        <v>0</v>
      </c>
    </row>
    <row r="218" spans="4:15" s="122" customFormat="1" ht="14.65" customHeight="1">
      <c r="D218" s="91" t="s">
        <v>7</v>
      </c>
      <c r="E218" s="91" t="str">
        <f>'Scope 1'!$D$70</f>
        <v xml:space="preserve">Location 6: </v>
      </c>
      <c r="F218" s="91"/>
      <c r="G218" s="91" t="str">
        <f>'Scope 1'!$D$30</f>
        <v>Refrigerant leakage</v>
      </c>
      <c r="H218" s="91" t="str">
        <f>'Scope 1'!$F$30</f>
        <v>kg</v>
      </c>
      <c r="I218" s="91">
        <f>'Scope 1'!$AC$75</f>
        <v>0</v>
      </c>
      <c r="J218" s="91" t="str">
        <f t="shared" ref="J218:J273" si="12">D218&amp;E218&amp;G218&amp;H218&amp;I218</f>
        <v>Scope 1Location 6: Refrigerant leakagekg0</v>
      </c>
      <c r="K218" s="123">
        <v>2024</v>
      </c>
      <c r="L218" s="91">
        <f>IFERROR(INDEX('Scope 1'!$AO$21:$AU$113,MATCH(J218,'Scope 1'!$AO$21:$AO$113,0),MATCH(K218,'Scope 1'!$AO$21:$AU$21,0)),0)</f>
        <v>0</v>
      </c>
      <c r="M218" s="91" t="str">
        <f t="shared" si="10"/>
        <v>Scope 1Refrigerant leakagekg0</v>
      </c>
      <c r="N218" s="91">
        <f>IFERROR(INDEX('Emission factors'!$K$14:$P$305,MATCH(M218,'Emission factors'!$J$14:$J$305,0),MATCH(K218,'Emission factors'!$K$12:$P$12,0)),0)</f>
        <v>0</v>
      </c>
      <c r="O218" s="91">
        <f t="shared" si="11"/>
        <v>0</v>
      </c>
    </row>
    <row r="219" spans="4:15" s="122" customFormat="1" ht="14.65" customHeight="1">
      <c r="D219" s="91" t="s">
        <v>7</v>
      </c>
      <c r="E219" s="91" t="str">
        <f>'Scope 1'!$D$70</f>
        <v xml:space="preserve">Location 6: </v>
      </c>
      <c r="F219" s="91"/>
      <c r="G219" s="91" t="str">
        <f>'Scope 1'!$D$30</f>
        <v>Refrigerant leakage</v>
      </c>
      <c r="H219" s="91" t="str">
        <f>'Scope 1'!$F$30</f>
        <v>kg</v>
      </c>
      <c r="I219" s="91">
        <f>'Scope 1'!$AH$75</f>
        <v>0</v>
      </c>
      <c r="J219" s="91" t="str">
        <f t="shared" si="12"/>
        <v>Scope 1Location 6: Refrigerant leakagekg0</v>
      </c>
      <c r="K219" s="123">
        <v>2025</v>
      </c>
      <c r="L219" s="91">
        <f>IFERROR(INDEX('Scope 1'!$AO$21:$AU$113,MATCH(J219,'Scope 1'!$AO$21:$AO$113,0),MATCH(K219,'Scope 1'!$AO$21:$AU$21,0)),0)</f>
        <v>0</v>
      </c>
      <c r="M219" s="91" t="str">
        <f t="shared" si="10"/>
        <v>Scope 1Refrigerant leakagekg0</v>
      </c>
      <c r="N219" s="91">
        <f>IFERROR(INDEX('Emission factors'!$K$14:$P$305,MATCH(M219,'Emission factors'!$J$14:$J$305,0),MATCH(K219,'Emission factors'!$K$12:$P$12,0)),0)</f>
        <v>0</v>
      </c>
      <c r="O219" s="91">
        <f t="shared" si="11"/>
        <v>0</v>
      </c>
    </row>
    <row r="220" spans="4:15" s="122" customFormat="1" ht="14.65" customHeight="1">
      <c r="D220" s="91" t="s">
        <v>7</v>
      </c>
      <c r="E220" s="91" t="str">
        <f>'Scope 1'!$D$70</f>
        <v xml:space="preserve">Location 6: </v>
      </c>
      <c r="F220" s="91"/>
      <c r="G220" s="91" t="str">
        <f>'Scope 1'!$D$30</f>
        <v>Refrigerant leakage</v>
      </c>
      <c r="H220" s="91" t="str">
        <f>'Scope 1'!$F$30</f>
        <v>kg</v>
      </c>
      <c r="I220" s="91">
        <f>'Scope 1'!$I$76</f>
        <v>0</v>
      </c>
      <c r="J220" s="91" t="str">
        <f t="shared" si="12"/>
        <v>Scope 1Location 6: Refrigerant leakagekg0</v>
      </c>
      <c r="K220" s="123">
        <v>2020</v>
      </c>
      <c r="L220" s="91">
        <f>IFERROR(INDEX('Scope 1'!$AO$21:$AU$113,MATCH(J220,'Scope 1'!$AO$21:$AO$113,0),MATCH(K220,'Scope 1'!$AO$21:$AU$21,0)),0)</f>
        <v>0</v>
      </c>
      <c r="M220" s="91" t="str">
        <f t="shared" si="10"/>
        <v>Scope 1Refrigerant leakagekg0</v>
      </c>
      <c r="N220" s="91">
        <f>IFERROR(INDEX('Emission factors'!$K$14:$P$305,MATCH(M220,'Emission factors'!$J$14:$J$305,0),MATCH(K220,'Emission factors'!$K$12:$P$12,0)),0)</f>
        <v>0</v>
      </c>
      <c r="O220" s="91">
        <f t="shared" si="11"/>
        <v>0</v>
      </c>
    </row>
    <row r="221" spans="4:15" s="122" customFormat="1" ht="14.65" customHeight="1">
      <c r="D221" s="91" t="s">
        <v>7</v>
      </c>
      <c r="E221" s="91" t="str">
        <f>'Scope 1'!$D$70</f>
        <v xml:space="preserve">Location 6: </v>
      </c>
      <c r="F221" s="91"/>
      <c r="G221" s="91" t="str">
        <f>'Scope 1'!$D$30</f>
        <v>Refrigerant leakage</v>
      </c>
      <c r="H221" s="91" t="str">
        <f>'Scope 1'!$F$30</f>
        <v>kg</v>
      </c>
      <c r="I221" s="91">
        <f>'Scope 1'!$N$76</f>
        <v>0</v>
      </c>
      <c r="J221" s="91" t="str">
        <f t="shared" si="12"/>
        <v>Scope 1Location 6: Refrigerant leakagekg0</v>
      </c>
      <c r="K221" s="123">
        <v>2021</v>
      </c>
      <c r="L221" s="91">
        <f>IFERROR(INDEX('Scope 1'!$AO$21:$AU$113,MATCH(J221,'Scope 1'!$AO$21:$AO$113,0),MATCH(K221,'Scope 1'!$AO$21:$AU$21,0)),0)</f>
        <v>0</v>
      </c>
      <c r="M221" s="91" t="str">
        <f t="shared" si="10"/>
        <v>Scope 1Refrigerant leakagekg0</v>
      </c>
      <c r="N221" s="91">
        <f>IFERROR(INDEX('Emission factors'!$K$14:$P$305,MATCH(M221,'Emission factors'!$J$14:$J$305,0),MATCH(K221,'Emission factors'!$K$12:$P$12,0)),0)</f>
        <v>0</v>
      </c>
      <c r="O221" s="91">
        <f t="shared" si="11"/>
        <v>0</v>
      </c>
    </row>
    <row r="222" spans="4:15" s="122" customFormat="1" ht="14.65" customHeight="1">
      <c r="D222" s="91" t="s">
        <v>7</v>
      </c>
      <c r="E222" s="91" t="str">
        <f>'Scope 1'!$D$70</f>
        <v xml:space="preserve">Location 6: </v>
      </c>
      <c r="F222" s="91"/>
      <c r="G222" s="91" t="str">
        <f>'Scope 1'!$D$30</f>
        <v>Refrigerant leakage</v>
      </c>
      <c r="H222" s="91" t="str">
        <f>'Scope 1'!$F$30</f>
        <v>kg</v>
      </c>
      <c r="I222" s="91">
        <f>'Scope 1'!$S$76</f>
        <v>0</v>
      </c>
      <c r="J222" s="91" t="str">
        <f t="shared" si="12"/>
        <v>Scope 1Location 6: Refrigerant leakagekg0</v>
      </c>
      <c r="K222" s="123">
        <v>2022</v>
      </c>
      <c r="L222" s="91">
        <f>IFERROR(INDEX('Scope 1'!$AO$21:$AU$113,MATCH(J222,'Scope 1'!$AO$21:$AO$113,0),MATCH(K222,'Scope 1'!$AO$21:$AU$21,0)),0)</f>
        <v>0</v>
      </c>
      <c r="M222" s="91" t="str">
        <f t="shared" si="10"/>
        <v>Scope 1Refrigerant leakagekg0</v>
      </c>
      <c r="N222" s="91">
        <f>IFERROR(INDEX('Emission factors'!$K$14:$P$305,MATCH(M222,'Emission factors'!$J$14:$J$305,0),MATCH(K222,'Emission factors'!$K$12:$P$12,0)),0)</f>
        <v>0</v>
      </c>
      <c r="O222" s="91">
        <f t="shared" si="11"/>
        <v>0</v>
      </c>
    </row>
    <row r="223" spans="4:15" s="122" customFormat="1" ht="14.65" customHeight="1">
      <c r="D223" s="91" t="s">
        <v>7</v>
      </c>
      <c r="E223" s="91" t="str">
        <f>'Scope 1'!$D$70</f>
        <v xml:space="preserve">Location 6: </v>
      </c>
      <c r="F223" s="91"/>
      <c r="G223" s="91" t="str">
        <f>'Scope 1'!$D$30</f>
        <v>Refrigerant leakage</v>
      </c>
      <c r="H223" s="91" t="str">
        <f>'Scope 1'!$F$30</f>
        <v>kg</v>
      </c>
      <c r="I223" s="91">
        <f>'Scope 1'!$X$76</f>
        <v>0</v>
      </c>
      <c r="J223" s="91" t="str">
        <f t="shared" si="12"/>
        <v>Scope 1Location 6: Refrigerant leakagekg0</v>
      </c>
      <c r="K223" s="123">
        <v>2023</v>
      </c>
      <c r="L223" s="91">
        <f>IFERROR(INDEX('Scope 1'!$AO$21:$AU$113,MATCH(J223,'Scope 1'!$AO$21:$AO$113,0),MATCH(K223,'Scope 1'!$AO$21:$AU$21,0)),0)</f>
        <v>0</v>
      </c>
      <c r="M223" s="91" t="str">
        <f t="shared" si="10"/>
        <v>Scope 1Refrigerant leakagekg0</v>
      </c>
      <c r="N223" s="91">
        <f>IFERROR(INDEX('Emission factors'!$K$14:$P$305,MATCH(M223,'Emission factors'!$J$14:$J$305,0),MATCH(K223,'Emission factors'!$K$12:$P$12,0)),0)</f>
        <v>0</v>
      </c>
      <c r="O223" s="91">
        <f t="shared" si="11"/>
        <v>0</v>
      </c>
    </row>
    <row r="224" spans="4:15" s="122" customFormat="1" ht="14.65" customHeight="1">
      <c r="D224" s="91" t="s">
        <v>7</v>
      </c>
      <c r="E224" s="91" t="str">
        <f>'Scope 1'!$D$70</f>
        <v xml:space="preserve">Location 6: </v>
      </c>
      <c r="F224" s="91"/>
      <c r="G224" s="91" t="str">
        <f>'Scope 1'!$D$30</f>
        <v>Refrigerant leakage</v>
      </c>
      <c r="H224" s="91" t="str">
        <f>'Scope 1'!$F$30</f>
        <v>kg</v>
      </c>
      <c r="I224" s="91">
        <f>'Scope 1'!$AC$76</f>
        <v>0</v>
      </c>
      <c r="J224" s="91" t="str">
        <f t="shared" si="12"/>
        <v>Scope 1Location 6: Refrigerant leakagekg0</v>
      </c>
      <c r="K224" s="123">
        <v>2024</v>
      </c>
      <c r="L224" s="91">
        <f>IFERROR(INDEX('Scope 1'!$AO$21:$AU$113,MATCH(J224,'Scope 1'!$AO$21:$AO$113,0),MATCH(K224,'Scope 1'!$AO$21:$AU$21,0)),0)</f>
        <v>0</v>
      </c>
      <c r="M224" s="91" t="str">
        <f t="shared" si="10"/>
        <v>Scope 1Refrigerant leakagekg0</v>
      </c>
      <c r="N224" s="91">
        <f>IFERROR(INDEX('Emission factors'!$K$14:$P$305,MATCH(M224,'Emission factors'!$J$14:$J$305,0),MATCH(K224,'Emission factors'!$K$12:$P$12,0)),0)</f>
        <v>0</v>
      </c>
      <c r="O224" s="91">
        <f t="shared" si="11"/>
        <v>0</v>
      </c>
    </row>
    <row r="225" spans="4:15" s="122" customFormat="1" ht="14.65" customHeight="1">
      <c r="D225" s="91" t="s">
        <v>7</v>
      </c>
      <c r="E225" s="91" t="str">
        <f>'Scope 1'!$D$70</f>
        <v xml:space="preserve">Location 6: </v>
      </c>
      <c r="F225" s="91"/>
      <c r="G225" s="91" t="str">
        <f>'Scope 1'!$D$30</f>
        <v>Refrigerant leakage</v>
      </c>
      <c r="H225" s="91" t="str">
        <f>'Scope 1'!$F$30</f>
        <v>kg</v>
      </c>
      <c r="I225" s="91">
        <f>'Scope 1'!$AH$76</f>
        <v>0</v>
      </c>
      <c r="J225" s="91" t="str">
        <f t="shared" si="12"/>
        <v>Scope 1Location 6: Refrigerant leakagekg0</v>
      </c>
      <c r="K225" s="123">
        <v>2025</v>
      </c>
      <c r="L225" s="91">
        <f>IFERROR(INDEX('Scope 1'!$AO$21:$AU$113,MATCH(J225,'Scope 1'!$AO$21:$AO$113,0),MATCH(K225,'Scope 1'!$AO$21:$AU$21,0)),0)</f>
        <v>0</v>
      </c>
      <c r="M225" s="91" t="str">
        <f t="shared" si="10"/>
        <v>Scope 1Refrigerant leakagekg0</v>
      </c>
      <c r="N225" s="91">
        <f>IFERROR(INDEX('Emission factors'!$K$14:$P$305,MATCH(M225,'Emission factors'!$J$14:$J$305,0),MATCH(K225,'Emission factors'!$K$12:$P$12,0)),0)</f>
        <v>0</v>
      </c>
      <c r="O225" s="91">
        <f t="shared" si="11"/>
        <v>0</v>
      </c>
    </row>
    <row r="226" spans="4:15" s="122" customFormat="1" ht="14.65" customHeight="1">
      <c r="D226" s="91" t="s">
        <v>7</v>
      </c>
      <c r="E226" s="91" t="str">
        <f>'Scope 1'!$D$70</f>
        <v xml:space="preserve">Location 6: </v>
      </c>
      <c r="F226" s="91"/>
      <c r="G226" s="91" t="str">
        <f>'Scope 1'!$D$30</f>
        <v>Refrigerant leakage</v>
      </c>
      <c r="H226" s="91" t="str">
        <f>'Scope 1'!$F$30</f>
        <v>kg</v>
      </c>
      <c r="I226" s="91">
        <f>'Scope 1'!$I$77</f>
        <v>0</v>
      </c>
      <c r="J226" s="91" t="str">
        <f t="shared" si="12"/>
        <v>Scope 1Location 6: Refrigerant leakagekg0</v>
      </c>
      <c r="K226" s="123">
        <v>2020</v>
      </c>
      <c r="L226" s="91">
        <f>IFERROR(INDEX('Scope 1'!$AO$21:$AU$113,MATCH(J226,'Scope 1'!$AO$21:$AO$113,0),MATCH(K226,'Scope 1'!$AO$21:$AU$21,0)),0)</f>
        <v>0</v>
      </c>
      <c r="M226" s="91" t="str">
        <f t="shared" si="10"/>
        <v>Scope 1Refrigerant leakagekg0</v>
      </c>
      <c r="N226" s="91">
        <f>IFERROR(INDEX('Emission factors'!$K$14:$P$305,MATCH(M226,'Emission factors'!$J$14:$J$305,0),MATCH(K226,'Emission factors'!$K$12:$P$12,0)),0)</f>
        <v>0</v>
      </c>
      <c r="O226" s="91">
        <f t="shared" si="11"/>
        <v>0</v>
      </c>
    </row>
    <row r="227" spans="4:15" s="122" customFormat="1" ht="14.65" customHeight="1">
      <c r="D227" s="91" t="s">
        <v>7</v>
      </c>
      <c r="E227" s="91" t="str">
        <f>'Scope 1'!$D$70</f>
        <v xml:space="preserve">Location 6: </v>
      </c>
      <c r="F227" s="91"/>
      <c r="G227" s="91" t="str">
        <f>'Scope 1'!$D$30</f>
        <v>Refrigerant leakage</v>
      </c>
      <c r="H227" s="91" t="str">
        <f>'Scope 1'!$F$30</f>
        <v>kg</v>
      </c>
      <c r="I227" s="91">
        <f>'Scope 1'!$N$77</f>
        <v>0</v>
      </c>
      <c r="J227" s="91" t="str">
        <f t="shared" si="12"/>
        <v>Scope 1Location 6: Refrigerant leakagekg0</v>
      </c>
      <c r="K227" s="123">
        <v>2021</v>
      </c>
      <c r="L227" s="91">
        <f>IFERROR(INDEX('Scope 1'!$AO$21:$AU$113,MATCH(J227,'Scope 1'!$AO$21:$AO$113,0),MATCH(K227,'Scope 1'!$AO$21:$AU$21,0)),0)</f>
        <v>0</v>
      </c>
      <c r="M227" s="91" t="str">
        <f t="shared" si="10"/>
        <v>Scope 1Refrigerant leakagekg0</v>
      </c>
      <c r="N227" s="91">
        <f>IFERROR(INDEX('Emission factors'!$K$14:$P$305,MATCH(M227,'Emission factors'!$J$14:$J$305,0),MATCH(K227,'Emission factors'!$K$12:$P$12,0)),0)</f>
        <v>0</v>
      </c>
      <c r="O227" s="91">
        <f t="shared" si="11"/>
        <v>0</v>
      </c>
    </row>
    <row r="228" spans="4:15" s="122" customFormat="1" ht="14.65" customHeight="1">
      <c r="D228" s="91" t="s">
        <v>7</v>
      </c>
      <c r="E228" s="91" t="str">
        <f>'Scope 1'!$D$70</f>
        <v xml:space="preserve">Location 6: </v>
      </c>
      <c r="F228" s="91"/>
      <c r="G228" s="91" t="str">
        <f>'Scope 1'!$D$30</f>
        <v>Refrigerant leakage</v>
      </c>
      <c r="H228" s="91" t="str">
        <f>'Scope 1'!$F$30</f>
        <v>kg</v>
      </c>
      <c r="I228" s="91">
        <f>'Scope 1'!$S$77</f>
        <v>0</v>
      </c>
      <c r="J228" s="91" t="str">
        <f t="shared" si="12"/>
        <v>Scope 1Location 6: Refrigerant leakagekg0</v>
      </c>
      <c r="K228" s="123">
        <v>2022</v>
      </c>
      <c r="L228" s="91">
        <f>IFERROR(INDEX('Scope 1'!$AO$21:$AU$113,MATCH(J228,'Scope 1'!$AO$21:$AO$113,0),MATCH(K228,'Scope 1'!$AO$21:$AU$21,0)),0)</f>
        <v>0</v>
      </c>
      <c r="M228" s="91" t="str">
        <f t="shared" si="10"/>
        <v>Scope 1Refrigerant leakagekg0</v>
      </c>
      <c r="N228" s="91">
        <f>IFERROR(INDEX('Emission factors'!$K$14:$P$305,MATCH(M228,'Emission factors'!$J$14:$J$305,0),MATCH(K228,'Emission factors'!$K$12:$P$12,0)),0)</f>
        <v>0</v>
      </c>
      <c r="O228" s="91">
        <f t="shared" si="11"/>
        <v>0</v>
      </c>
    </row>
    <row r="229" spans="4:15" s="122" customFormat="1" ht="14.65" customHeight="1">
      <c r="D229" s="91" t="s">
        <v>7</v>
      </c>
      <c r="E229" s="91" t="str">
        <f>'Scope 1'!$D$70</f>
        <v xml:space="preserve">Location 6: </v>
      </c>
      <c r="F229" s="91"/>
      <c r="G229" s="91" t="str">
        <f>'Scope 1'!$D$30</f>
        <v>Refrigerant leakage</v>
      </c>
      <c r="H229" s="91" t="str">
        <f>'Scope 1'!$F$30</f>
        <v>kg</v>
      </c>
      <c r="I229" s="91">
        <f>'Scope 1'!$X$77</f>
        <v>0</v>
      </c>
      <c r="J229" s="91" t="str">
        <f t="shared" si="12"/>
        <v>Scope 1Location 6: Refrigerant leakagekg0</v>
      </c>
      <c r="K229" s="123">
        <v>2023</v>
      </c>
      <c r="L229" s="91">
        <f>IFERROR(INDEX('Scope 1'!$AO$21:$AU$113,MATCH(J229,'Scope 1'!$AO$21:$AO$113,0),MATCH(K229,'Scope 1'!$AO$21:$AU$21,0)),0)</f>
        <v>0</v>
      </c>
      <c r="M229" s="91" t="str">
        <f t="shared" si="10"/>
        <v>Scope 1Refrigerant leakagekg0</v>
      </c>
      <c r="N229" s="91">
        <f>IFERROR(INDEX('Emission factors'!$K$14:$P$305,MATCH(M229,'Emission factors'!$J$14:$J$305,0),MATCH(K229,'Emission factors'!$K$12:$P$12,0)),0)</f>
        <v>0</v>
      </c>
      <c r="O229" s="91">
        <f t="shared" si="11"/>
        <v>0</v>
      </c>
    </row>
    <row r="230" spans="4:15" s="122" customFormat="1" ht="14.65" customHeight="1">
      <c r="D230" s="91" t="s">
        <v>7</v>
      </c>
      <c r="E230" s="91" t="str">
        <f>'Scope 1'!$D$70</f>
        <v xml:space="preserve">Location 6: </v>
      </c>
      <c r="F230" s="91"/>
      <c r="G230" s="91" t="str">
        <f>'Scope 1'!$D$30</f>
        <v>Refrigerant leakage</v>
      </c>
      <c r="H230" s="91" t="str">
        <f>'Scope 1'!$F$30</f>
        <v>kg</v>
      </c>
      <c r="I230" s="91">
        <f>'Scope 1'!$AC$77</f>
        <v>0</v>
      </c>
      <c r="J230" s="91" t="str">
        <f t="shared" si="12"/>
        <v>Scope 1Location 6: Refrigerant leakagekg0</v>
      </c>
      <c r="K230" s="123">
        <v>2024</v>
      </c>
      <c r="L230" s="91">
        <f>IFERROR(INDEX('Scope 1'!$AO$21:$AU$113,MATCH(J230,'Scope 1'!$AO$21:$AO$113,0),MATCH(K230,'Scope 1'!$AO$21:$AU$21,0)),0)</f>
        <v>0</v>
      </c>
      <c r="M230" s="91" t="str">
        <f t="shared" si="10"/>
        <v>Scope 1Refrigerant leakagekg0</v>
      </c>
      <c r="N230" s="91">
        <f>IFERROR(INDEX('Emission factors'!$K$14:$P$305,MATCH(M230,'Emission factors'!$J$14:$J$305,0),MATCH(K230,'Emission factors'!$K$12:$P$12,0)),0)</f>
        <v>0</v>
      </c>
      <c r="O230" s="91">
        <f t="shared" si="11"/>
        <v>0</v>
      </c>
    </row>
    <row r="231" spans="4:15" s="122" customFormat="1" ht="14.65" customHeight="1">
      <c r="D231" s="91" t="s">
        <v>7</v>
      </c>
      <c r="E231" s="91" t="str">
        <f>'Scope 1'!$D$70</f>
        <v xml:space="preserve">Location 6: </v>
      </c>
      <c r="F231" s="91"/>
      <c r="G231" s="91" t="str">
        <f>'Scope 1'!$D$30</f>
        <v>Refrigerant leakage</v>
      </c>
      <c r="H231" s="91" t="str">
        <f>'Scope 1'!$F$30</f>
        <v>kg</v>
      </c>
      <c r="I231" s="91">
        <f>'Scope 1'!$AH$77</f>
        <v>0</v>
      </c>
      <c r="J231" s="91" t="str">
        <f t="shared" si="12"/>
        <v>Scope 1Location 6: Refrigerant leakagekg0</v>
      </c>
      <c r="K231" s="123">
        <v>2025</v>
      </c>
      <c r="L231" s="91">
        <f>IFERROR(INDEX('Scope 1'!$AO$21:$AU$113,MATCH(J231,'Scope 1'!$AO$21:$AO$113,0),MATCH(K231,'Scope 1'!$AO$21:$AU$21,0)),0)</f>
        <v>0</v>
      </c>
      <c r="M231" s="91" t="str">
        <f t="shared" si="10"/>
        <v>Scope 1Refrigerant leakagekg0</v>
      </c>
      <c r="N231" s="91">
        <f>IFERROR(INDEX('Emission factors'!$K$14:$P$305,MATCH(M231,'Emission factors'!$J$14:$J$305,0),MATCH(K231,'Emission factors'!$K$12:$P$12,0)),0)</f>
        <v>0</v>
      </c>
      <c r="O231" s="91">
        <f t="shared" si="11"/>
        <v>0</v>
      </c>
    </row>
    <row r="232" spans="4:15" s="122" customFormat="1" ht="14.65" customHeight="1">
      <c r="D232" s="91" t="s">
        <v>7</v>
      </c>
      <c r="E232" s="91" t="str">
        <f>'Scope 1'!$D$79</f>
        <v xml:space="preserve">Location 7: </v>
      </c>
      <c r="F232" s="91"/>
      <c r="G232" s="91" t="str">
        <f>'Scope 1'!$D$27</f>
        <v>Natural gas</v>
      </c>
      <c r="H232" s="91" t="str">
        <f>'Scope 1'!$F$81</f>
        <v>Select unit</v>
      </c>
      <c r="I232" s="91"/>
      <c r="J232" s="91" t="str">
        <f t="shared" si="12"/>
        <v>Scope 1Location 7: Natural gasSelect unit</v>
      </c>
      <c r="K232" s="123">
        <v>2020</v>
      </c>
      <c r="L232" s="91">
        <f>IFERROR(INDEX('Scope 1'!$AO$21:$AU$113,MATCH(J232,'Scope 1'!$AO$21:$AO$113,0),MATCH(K232,'Scope 1'!$AO$21:$AU$21,0)),0)</f>
        <v>0</v>
      </c>
      <c r="M232" s="91" t="str">
        <f t="shared" si="10"/>
        <v>Scope 1Natural gasSelect unit</v>
      </c>
      <c r="N232" s="91">
        <f>IFERROR(INDEX('Emission factors'!$K$14:$P$305,MATCH(M232,'Emission factors'!$J$14:$J$305,0),MATCH(K232,'Emission factors'!$K$12:$P$12,0)),0)</f>
        <v>0</v>
      </c>
      <c r="O232" s="91">
        <f t="shared" si="11"/>
        <v>0</v>
      </c>
    </row>
    <row r="233" spans="4:15" s="122" customFormat="1" ht="14.65" customHeight="1">
      <c r="D233" s="91" t="s">
        <v>7</v>
      </c>
      <c r="E233" s="91" t="str">
        <f>'Scope 1'!$D$79</f>
        <v xml:space="preserve">Location 7: </v>
      </c>
      <c r="F233" s="91"/>
      <c r="G233" s="91" t="str">
        <f>'Scope 1'!$D$27</f>
        <v>Natural gas</v>
      </c>
      <c r="H233" s="91" t="str">
        <f>'Scope 1'!$F$81</f>
        <v>Select unit</v>
      </c>
      <c r="I233" s="91"/>
      <c r="J233" s="91" t="str">
        <f t="shared" si="12"/>
        <v>Scope 1Location 7: Natural gasSelect unit</v>
      </c>
      <c r="K233" s="123">
        <v>2021</v>
      </c>
      <c r="L233" s="91">
        <f>IFERROR(INDEX('Scope 1'!$AO$21:$AU$113,MATCH(J233,'Scope 1'!$AO$21:$AO$113,0),MATCH(K233,'Scope 1'!$AO$21:$AU$21,0)),0)</f>
        <v>0</v>
      </c>
      <c r="M233" s="91" t="str">
        <f t="shared" si="10"/>
        <v>Scope 1Natural gasSelect unit</v>
      </c>
      <c r="N233" s="91">
        <f>IFERROR(INDEX('Emission factors'!$K$14:$P$305,MATCH(M233,'Emission factors'!$J$14:$J$305,0),MATCH(K233,'Emission factors'!$K$12:$P$12,0)),0)</f>
        <v>0</v>
      </c>
      <c r="O233" s="91">
        <f t="shared" si="11"/>
        <v>0</v>
      </c>
    </row>
    <row r="234" spans="4:15" s="122" customFormat="1" ht="14.65" customHeight="1">
      <c r="D234" s="91" t="s">
        <v>7</v>
      </c>
      <c r="E234" s="91" t="str">
        <f>'Scope 1'!$D$79</f>
        <v xml:space="preserve">Location 7: </v>
      </c>
      <c r="F234" s="91"/>
      <c r="G234" s="91" t="str">
        <f>'Scope 1'!$D$27</f>
        <v>Natural gas</v>
      </c>
      <c r="H234" s="91" t="str">
        <f>'Scope 1'!$F$81</f>
        <v>Select unit</v>
      </c>
      <c r="I234" s="91"/>
      <c r="J234" s="91" t="str">
        <f t="shared" si="12"/>
        <v>Scope 1Location 7: Natural gasSelect unit</v>
      </c>
      <c r="K234" s="123">
        <v>2022</v>
      </c>
      <c r="L234" s="91">
        <f>IFERROR(INDEX('Scope 1'!$AO$21:$AU$113,MATCH(J234,'Scope 1'!$AO$21:$AO$113,0),MATCH(K234,'Scope 1'!$AO$21:$AU$21,0)),0)</f>
        <v>0</v>
      </c>
      <c r="M234" s="91" t="str">
        <f t="shared" si="10"/>
        <v>Scope 1Natural gasSelect unit</v>
      </c>
      <c r="N234" s="91">
        <f>IFERROR(INDEX('Emission factors'!$K$14:$P$305,MATCH(M234,'Emission factors'!$J$14:$J$305,0),MATCH(K234,'Emission factors'!$K$12:$P$12,0)),0)</f>
        <v>0</v>
      </c>
      <c r="O234" s="91">
        <f t="shared" si="11"/>
        <v>0</v>
      </c>
    </row>
    <row r="235" spans="4:15" s="122" customFormat="1" ht="14.65" customHeight="1">
      <c r="D235" s="91" t="s">
        <v>7</v>
      </c>
      <c r="E235" s="91" t="str">
        <f>'Scope 1'!$D$79</f>
        <v xml:space="preserve">Location 7: </v>
      </c>
      <c r="F235" s="91"/>
      <c r="G235" s="91" t="str">
        <f>'Scope 1'!$D$27</f>
        <v>Natural gas</v>
      </c>
      <c r="H235" s="91" t="str">
        <f>'Scope 1'!$F$81</f>
        <v>Select unit</v>
      </c>
      <c r="I235" s="91"/>
      <c r="J235" s="91" t="str">
        <f t="shared" si="12"/>
        <v>Scope 1Location 7: Natural gasSelect unit</v>
      </c>
      <c r="K235" s="123">
        <v>2023</v>
      </c>
      <c r="L235" s="91">
        <f>IFERROR(INDEX('Scope 1'!$AO$21:$AU$113,MATCH(J235,'Scope 1'!$AO$21:$AO$113,0),MATCH(K235,'Scope 1'!$AO$21:$AU$21,0)),0)</f>
        <v>0</v>
      </c>
      <c r="M235" s="91" t="str">
        <f t="shared" si="10"/>
        <v>Scope 1Natural gasSelect unit</v>
      </c>
      <c r="N235" s="91">
        <f>IFERROR(INDEX('Emission factors'!$K$14:$P$305,MATCH(M235,'Emission factors'!$J$14:$J$305,0),MATCH(K235,'Emission factors'!$K$12:$P$12,0)),0)</f>
        <v>0</v>
      </c>
      <c r="O235" s="91">
        <f t="shared" si="11"/>
        <v>0</v>
      </c>
    </row>
    <row r="236" spans="4:15" s="122" customFormat="1" ht="14.65" customHeight="1">
      <c r="D236" s="91" t="s">
        <v>7</v>
      </c>
      <c r="E236" s="91" t="str">
        <f>'Scope 1'!$D$79</f>
        <v xml:space="preserve">Location 7: </v>
      </c>
      <c r="F236" s="91"/>
      <c r="G236" s="91" t="str">
        <f>'Scope 1'!$D$27</f>
        <v>Natural gas</v>
      </c>
      <c r="H236" s="91" t="str">
        <f>'Scope 1'!$F$81</f>
        <v>Select unit</v>
      </c>
      <c r="I236" s="91"/>
      <c r="J236" s="91" t="str">
        <f t="shared" si="12"/>
        <v>Scope 1Location 7: Natural gasSelect unit</v>
      </c>
      <c r="K236" s="123">
        <v>2024</v>
      </c>
      <c r="L236" s="91">
        <f>IFERROR(INDEX('Scope 1'!$AO$21:$AU$113,MATCH(J236,'Scope 1'!$AO$21:$AO$113,0),MATCH(K236,'Scope 1'!$AO$21:$AU$21,0)),0)</f>
        <v>0</v>
      </c>
      <c r="M236" s="91" t="str">
        <f t="shared" si="10"/>
        <v>Scope 1Natural gasSelect unit</v>
      </c>
      <c r="N236" s="91">
        <f>IFERROR(INDEX('Emission factors'!$K$14:$P$305,MATCH(M236,'Emission factors'!$J$14:$J$305,0),MATCH(K236,'Emission factors'!$K$12:$P$12,0)),0)</f>
        <v>0</v>
      </c>
      <c r="O236" s="91">
        <f t="shared" si="11"/>
        <v>0</v>
      </c>
    </row>
    <row r="237" spans="4:15" s="122" customFormat="1" ht="14.65" customHeight="1">
      <c r="D237" s="91" t="s">
        <v>7</v>
      </c>
      <c r="E237" s="91" t="str">
        <f>'Scope 1'!$D$79</f>
        <v xml:space="preserve">Location 7: </v>
      </c>
      <c r="F237" s="91"/>
      <c r="G237" s="91" t="str">
        <f>'Scope 1'!$D$27</f>
        <v>Natural gas</v>
      </c>
      <c r="H237" s="91" t="str">
        <f>'Scope 1'!$F$81</f>
        <v>Select unit</v>
      </c>
      <c r="I237" s="91"/>
      <c r="J237" s="91" t="str">
        <f t="shared" si="12"/>
        <v>Scope 1Location 7: Natural gasSelect unit</v>
      </c>
      <c r="K237" s="123">
        <v>2025</v>
      </c>
      <c r="L237" s="91">
        <f>IFERROR(INDEX('Scope 1'!$AO$21:$AU$113,MATCH(J237,'Scope 1'!$AO$21:$AO$113,0),MATCH(K237,'Scope 1'!$AO$21:$AU$21,0)),0)</f>
        <v>0</v>
      </c>
      <c r="M237" s="91" t="str">
        <f t="shared" si="10"/>
        <v>Scope 1Natural gasSelect unit</v>
      </c>
      <c r="N237" s="91">
        <f>IFERROR(INDEX('Emission factors'!$K$14:$P$305,MATCH(M237,'Emission factors'!$J$14:$J$305,0),MATCH(K237,'Emission factors'!$K$12:$P$12,0)),0)</f>
        <v>0</v>
      </c>
      <c r="O237" s="91">
        <f t="shared" si="11"/>
        <v>0</v>
      </c>
    </row>
    <row r="238" spans="4:15" s="122" customFormat="1" ht="14.65" customHeight="1">
      <c r="D238" s="91" t="s">
        <v>7</v>
      </c>
      <c r="E238" s="91" t="str">
        <f>'Scope 1'!$D$79</f>
        <v xml:space="preserve">Location 7: </v>
      </c>
      <c r="F238" s="91"/>
      <c r="G238" s="91" t="str">
        <f>'Scope 1'!$D$28</f>
        <v>Diesel consumption for energy generation</v>
      </c>
      <c r="H238" s="91" t="str">
        <f>'Scope 1'!$F$28</f>
        <v>Liters</v>
      </c>
      <c r="I238" s="91"/>
      <c r="J238" s="91" t="str">
        <f t="shared" si="12"/>
        <v>Scope 1Location 7: Diesel consumption for energy generationLiters</v>
      </c>
      <c r="K238" s="123">
        <v>2020</v>
      </c>
      <c r="L238" s="91">
        <f>IFERROR(INDEX('Scope 1'!$AO$21:$AU$113,MATCH(J238,'Scope 1'!$AO$21:$AO$113,0),MATCH(K238,'Scope 1'!$AO$21:$AU$21,0)),0)</f>
        <v>0</v>
      </c>
      <c r="M238" s="91" t="str">
        <f t="shared" si="10"/>
        <v>Scope 1Diesel consumption for energy generationLiters</v>
      </c>
      <c r="N238" s="91">
        <f>IFERROR(INDEX('Emission factors'!$K$14:$P$305,MATCH(M238,'Emission factors'!$J$14:$J$305,0),MATCH(K238,'Emission factors'!$K$12:$P$12,0)),0)</f>
        <v>2.6059999999999999</v>
      </c>
      <c r="O238" s="91">
        <f t="shared" si="11"/>
        <v>0</v>
      </c>
    </row>
    <row r="239" spans="4:15" s="122" customFormat="1" ht="14.65" customHeight="1">
      <c r="D239" s="91" t="s">
        <v>7</v>
      </c>
      <c r="E239" s="91" t="str">
        <f>'Scope 1'!$D$79</f>
        <v xml:space="preserve">Location 7: </v>
      </c>
      <c r="F239" s="91"/>
      <c r="G239" s="91" t="str">
        <f>'Scope 1'!$D$28</f>
        <v>Diesel consumption for energy generation</v>
      </c>
      <c r="H239" s="91" t="str">
        <f>'Scope 1'!$F$28</f>
        <v>Liters</v>
      </c>
      <c r="I239" s="91"/>
      <c r="J239" s="91" t="str">
        <f t="shared" si="12"/>
        <v>Scope 1Location 7: Diesel consumption for energy generationLiters</v>
      </c>
      <c r="K239" s="123">
        <v>2021</v>
      </c>
      <c r="L239" s="91">
        <f>IFERROR(INDEX('Scope 1'!$AO$21:$AU$113,MATCH(J239,'Scope 1'!$AO$21:$AO$113,0),MATCH(K239,'Scope 1'!$AO$21:$AU$21,0)),0)</f>
        <v>0</v>
      </c>
      <c r="M239" s="91" t="str">
        <f t="shared" si="10"/>
        <v>Scope 1Diesel consumption for energy generationLiters</v>
      </c>
      <c r="N239" s="91">
        <f>IFERROR(INDEX('Emission factors'!$K$14:$P$305,MATCH(M239,'Emission factors'!$J$14:$J$305,0),MATCH(K239,'Emission factors'!$K$12:$P$12,0)),0)</f>
        <v>2.4740000000000002</v>
      </c>
      <c r="O239" s="91">
        <f t="shared" si="11"/>
        <v>0</v>
      </c>
    </row>
    <row r="240" spans="4:15" s="122" customFormat="1" ht="14.65" customHeight="1">
      <c r="D240" s="91" t="s">
        <v>7</v>
      </c>
      <c r="E240" s="91" t="str">
        <f>'Scope 1'!$D$79</f>
        <v xml:space="preserve">Location 7: </v>
      </c>
      <c r="F240" s="91"/>
      <c r="G240" s="91" t="str">
        <f>'Scope 1'!$D$28</f>
        <v>Diesel consumption for energy generation</v>
      </c>
      <c r="H240" s="91" t="str">
        <f>'Scope 1'!$F$28</f>
        <v>Liters</v>
      </c>
      <c r="I240" s="91"/>
      <c r="J240" s="91" t="str">
        <f t="shared" si="12"/>
        <v>Scope 1Location 7: Diesel consumption for energy generationLiters</v>
      </c>
      <c r="K240" s="123">
        <v>2022</v>
      </c>
      <c r="L240" s="91">
        <f>IFERROR(INDEX('Scope 1'!$AO$21:$AU$113,MATCH(J240,'Scope 1'!$AO$21:$AO$113,0),MATCH(K240,'Scope 1'!$AO$21:$AU$21,0)),0)</f>
        <v>0</v>
      </c>
      <c r="M240" s="91" t="str">
        <f t="shared" si="10"/>
        <v>Scope 1Diesel consumption for energy generationLiters</v>
      </c>
      <c r="N240" s="91">
        <f>IFERROR(INDEX('Emission factors'!$K$14:$P$305,MATCH(M240,'Emission factors'!$J$14:$J$305,0),MATCH(K240,'Emission factors'!$K$12:$P$12,0)),0)</f>
        <v>2.4740000000000002</v>
      </c>
      <c r="O240" s="91">
        <f t="shared" si="11"/>
        <v>0</v>
      </c>
    </row>
    <row r="241" spans="4:15" s="122" customFormat="1" ht="14.65" customHeight="1">
      <c r="D241" s="91" t="s">
        <v>7</v>
      </c>
      <c r="E241" s="91" t="str">
        <f>'Scope 1'!$D$79</f>
        <v xml:space="preserve">Location 7: </v>
      </c>
      <c r="F241" s="91"/>
      <c r="G241" s="91" t="str">
        <f>'Scope 1'!$D$28</f>
        <v>Diesel consumption for energy generation</v>
      </c>
      <c r="H241" s="91" t="str">
        <f>'Scope 1'!$F$28</f>
        <v>Liters</v>
      </c>
      <c r="I241" s="91"/>
      <c r="J241" s="91" t="str">
        <f t="shared" si="12"/>
        <v>Scope 1Location 7: Diesel consumption for energy generationLiters</v>
      </c>
      <c r="K241" s="123">
        <v>2023</v>
      </c>
      <c r="L241" s="91">
        <f>IFERROR(INDEX('Scope 1'!$AO$21:$AU$113,MATCH(J241,'Scope 1'!$AO$21:$AO$113,0),MATCH(K241,'Scope 1'!$AO$21:$AU$21,0)),0)</f>
        <v>0</v>
      </c>
      <c r="M241" s="91" t="str">
        <f t="shared" si="10"/>
        <v>Scope 1Diesel consumption for energy generationLiters</v>
      </c>
      <c r="N241" s="91">
        <f>IFERROR(INDEX('Emission factors'!$K$14:$P$305,MATCH(M241,'Emission factors'!$J$14:$J$305,0),MATCH(K241,'Emission factors'!$K$12:$P$12,0)),0)</f>
        <v>2.468</v>
      </c>
      <c r="O241" s="91">
        <f t="shared" si="11"/>
        <v>0</v>
      </c>
    </row>
    <row r="242" spans="4:15" s="122" customFormat="1" ht="14.65" customHeight="1">
      <c r="D242" s="91" t="s">
        <v>7</v>
      </c>
      <c r="E242" s="91" t="str">
        <f>'Scope 1'!$D$79</f>
        <v xml:space="preserve">Location 7: </v>
      </c>
      <c r="F242" s="91"/>
      <c r="G242" s="91" t="str">
        <f>'Scope 1'!$D$28</f>
        <v>Diesel consumption for energy generation</v>
      </c>
      <c r="H242" s="91" t="str">
        <f>'Scope 1'!$F$28</f>
        <v>Liters</v>
      </c>
      <c r="I242" s="91"/>
      <c r="J242" s="91" t="str">
        <f t="shared" si="12"/>
        <v>Scope 1Location 7: Diesel consumption for energy generationLiters</v>
      </c>
      <c r="K242" s="123">
        <v>2024</v>
      </c>
      <c r="L242" s="91">
        <f>IFERROR(INDEX('Scope 1'!$AO$21:$AU$113,MATCH(J242,'Scope 1'!$AO$21:$AO$113,0),MATCH(K242,'Scope 1'!$AO$21:$AU$21,0)),0)</f>
        <v>0</v>
      </c>
      <c r="M242" s="91" t="str">
        <f t="shared" si="10"/>
        <v>Scope 1Diesel consumption for energy generationLiters</v>
      </c>
      <c r="N242" s="91">
        <f>IFERROR(INDEX('Emission factors'!$K$14:$P$305,MATCH(M242,'Emission factors'!$J$14:$J$305,0),MATCH(K242,'Emission factors'!$K$12:$P$12,0)),0)</f>
        <v>0</v>
      </c>
      <c r="O242" s="91">
        <f t="shared" si="11"/>
        <v>0</v>
      </c>
    </row>
    <row r="243" spans="4:15" s="122" customFormat="1" ht="14.65" customHeight="1">
      <c r="D243" s="91" t="s">
        <v>7</v>
      </c>
      <c r="E243" s="91" t="str">
        <f>'Scope 1'!$D$79</f>
        <v xml:space="preserve">Location 7: </v>
      </c>
      <c r="F243" s="91"/>
      <c r="G243" s="91" t="str">
        <f>'Scope 1'!$D$28</f>
        <v>Diesel consumption for energy generation</v>
      </c>
      <c r="H243" s="91" t="str">
        <f>'Scope 1'!$F$28</f>
        <v>Liters</v>
      </c>
      <c r="I243" s="91"/>
      <c r="J243" s="91" t="str">
        <f t="shared" si="12"/>
        <v>Scope 1Location 7: Diesel consumption for energy generationLiters</v>
      </c>
      <c r="K243" s="123">
        <v>2025</v>
      </c>
      <c r="L243" s="91">
        <f>IFERROR(INDEX('Scope 1'!$AO$21:$AU$113,MATCH(J243,'Scope 1'!$AO$21:$AO$113,0),MATCH(K243,'Scope 1'!$AO$21:$AU$21,0)),0)</f>
        <v>0</v>
      </c>
      <c r="M243" s="91" t="str">
        <f t="shared" si="10"/>
        <v>Scope 1Diesel consumption for energy generationLiters</v>
      </c>
      <c r="N243" s="91">
        <f>IFERROR(INDEX('Emission factors'!$K$14:$P$305,MATCH(M243,'Emission factors'!$J$14:$J$305,0),MATCH(K243,'Emission factors'!$K$12:$P$12,0)),0)</f>
        <v>0</v>
      </c>
      <c r="O243" s="91">
        <f t="shared" si="11"/>
        <v>0</v>
      </c>
    </row>
    <row r="244" spans="4:15" s="122" customFormat="1" ht="14.65" customHeight="1">
      <c r="D244" s="91" t="s">
        <v>7</v>
      </c>
      <c r="E244" s="91" t="str">
        <f>'Scope 1'!$D$79</f>
        <v xml:space="preserve">Location 7: </v>
      </c>
      <c r="F244" s="91"/>
      <c r="G244" s="91" t="str">
        <f>'Scope 1'!$D$29</f>
        <v>Petrol consumption for energy generation</v>
      </c>
      <c r="H244" s="91" t="str">
        <f>'Scope 1'!$F$29</f>
        <v>Liters</v>
      </c>
      <c r="I244" s="91"/>
      <c r="J244" s="91" t="str">
        <f t="shared" si="12"/>
        <v>Scope 1Location 7: Petrol consumption for energy generationLiters</v>
      </c>
      <c r="K244" s="123">
        <v>2020</v>
      </c>
      <c r="L244" s="91">
        <f>IFERROR(INDEX('Scope 1'!$AO$21:$AU$113,MATCH(J244,'Scope 1'!$AO$21:$AO$113,0),MATCH(K244,'Scope 1'!$AO$21:$AU$21,0)),0)</f>
        <v>0</v>
      </c>
      <c r="M244" s="91" t="str">
        <f t="shared" si="10"/>
        <v>Scope 1Petrol consumption for energy generationLiters</v>
      </c>
      <c r="N244" s="91">
        <f>IFERROR(INDEX('Emission factors'!$K$14:$P$305,MATCH(M244,'Emission factors'!$J$14:$J$305,0),MATCH(K244,'Emission factors'!$K$12:$P$12,0)),0)</f>
        <v>2.2690000000000001</v>
      </c>
      <c r="O244" s="91">
        <f t="shared" si="11"/>
        <v>0</v>
      </c>
    </row>
    <row r="245" spans="4:15" s="122" customFormat="1" ht="14.65" customHeight="1">
      <c r="D245" s="91" t="s">
        <v>7</v>
      </c>
      <c r="E245" s="91" t="str">
        <f>'Scope 1'!$D$79</f>
        <v xml:space="preserve">Location 7: </v>
      </c>
      <c r="F245" s="91"/>
      <c r="G245" s="91" t="str">
        <f>'Scope 1'!$D$29</f>
        <v>Petrol consumption for energy generation</v>
      </c>
      <c r="H245" s="91" t="str">
        <f>'Scope 1'!$F$29</f>
        <v>Liters</v>
      </c>
      <c r="I245" s="91"/>
      <c r="J245" s="91" t="str">
        <f t="shared" si="12"/>
        <v>Scope 1Location 7: Petrol consumption for energy generationLiters</v>
      </c>
      <c r="K245" s="123">
        <v>2021</v>
      </c>
      <c r="L245" s="91">
        <f>IFERROR(INDEX('Scope 1'!$AO$21:$AU$113,MATCH(J245,'Scope 1'!$AO$21:$AO$113,0),MATCH(K245,'Scope 1'!$AO$21:$AU$21,0)),0)</f>
        <v>0</v>
      </c>
      <c r="M245" s="91" t="str">
        <f t="shared" si="10"/>
        <v>Scope 1Petrol consumption for energy generationLiters</v>
      </c>
      <c r="N245" s="91">
        <f>IFERROR(INDEX('Emission factors'!$K$14:$P$305,MATCH(M245,'Emission factors'!$J$14:$J$305,0),MATCH(K245,'Emission factors'!$K$12:$P$12,0)),0)</f>
        <v>2.141</v>
      </c>
      <c r="O245" s="91">
        <f t="shared" si="11"/>
        <v>0</v>
      </c>
    </row>
    <row r="246" spans="4:15" s="122" customFormat="1" ht="14.65" customHeight="1">
      <c r="D246" s="91" t="s">
        <v>7</v>
      </c>
      <c r="E246" s="91" t="str">
        <f>'Scope 1'!$D$79</f>
        <v xml:space="preserve">Location 7: </v>
      </c>
      <c r="F246" s="91"/>
      <c r="G246" s="91" t="str">
        <f>'Scope 1'!$D$29</f>
        <v>Petrol consumption for energy generation</v>
      </c>
      <c r="H246" s="91" t="str">
        <f>'Scope 1'!$F$29</f>
        <v>Liters</v>
      </c>
      <c r="I246" s="91"/>
      <c r="J246" s="91" t="str">
        <f t="shared" si="12"/>
        <v>Scope 1Location 7: Petrol consumption for energy generationLiters</v>
      </c>
      <c r="K246" s="123">
        <v>2022</v>
      </c>
      <c r="L246" s="91">
        <f>IFERROR(INDEX('Scope 1'!$AO$21:$AU$113,MATCH(J246,'Scope 1'!$AO$21:$AO$113,0),MATCH(K246,'Scope 1'!$AO$21:$AU$21,0)),0)</f>
        <v>0</v>
      </c>
      <c r="M246" s="91" t="str">
        <f t="shared" si="10"/>
        <v>Scope 1Petrol consumption for energy generationLiters</v>
      </c>
      <c r="N246" s="91">
        <f>IFERROR(INDEX('Emission factors'!$K$14:$P$305,MATCH(M246,'Emission factors'!$J$14:$J$305,0),MATCH(K246,'Emission factors'!$K$12:$P$12,0)),0)</f>
        <v>2.141</v>
      </c>
      <c r="O246" s="91">
        <f t="shared" si="11"/>
        <v>0</v>
      </c>
    </row>
    <row r="247" spans="4:15" s="122" customFormat="1" ht="14.65" customHeight="1">
      <c r="D247" s="91" t="s">
        <v>7</v>
      </c>
      <c r="E247" s="91" t="str">
        <f>'Scope 1'!$D$79</f>
        <v xml:space="preserve">Location 7: </v>
      </c>
      <c r="F247" s="91"/>
      <c r="G247" s="91" t="str">
        <f>'Scope 1'!$D$29</f>
        <v>Petrol consumption for energy generation</v>
      </c>
      <c r="H247" s="91" t="str">
        <f>'Scope 1'!$F$29</f>
        <v>Liters</v>
      </c>
      <c r="I247" s="91"/>
      <c r="J247" s="91" t="str">
        <f t="shared" si="12"/>
        <v>Scope 1Location 7: Petrol consumption for energy generationLiters</v>
      </c>
      <c r="K247" s="123">
        <v>2023</v>
      </c>
      <c r="L247" s="91">
        <f>IFERROR(INDEX('Scope 1'!$AO$21:$AU$113,MATCH(J247,'Scope 1'!$AO$21:$AO$113,0),MATCH(K247,'Scope 1'!$AO$21:$AU$21,0)),0)</f>
        <v>0</v>
      </c>
      <c r="M247" s="91" t="str">
        <f t="shared" si="10"/>
        <v>Scope 1Petrol consumption for energy generationLiters</v>
      </c>
      <c r="N247" s="91">
        <f>IFERROR(INDEX('Emission factors'!$K$14:$P$305,MATCH(M247,'Emission factors'!$J$14:$J$305,0),MATCH(K247,'Emission factors'!$K$12:$P$12,0)),0)</f>
        <v>2.1760000000000002</v>
      </c>
      <c r="O247" s="91">
        <f t="shared" si="11"/>
        <v>0</v>
      </c>
    </row>
    <row r="248" spans="4:15" s="122" customFormat="1" ht="14.65" customHeight="1">
      <c r="D248" s="91" t="s">
        <v>7</v>
      </c>
      <c r="E248" s="91" t="str">
        <f>'Scope 1'!$D$79</f>
        <v xml:space="preserve">Location 7: </v>
      </c>
      <c r="F248" s="91"/>
      <c r="G248" s="91" t="str">
        <f>'Scope 1'!$D$29</f>
        <v>Petrol consumption for energy generation</v>
      </c>
      <c r="H248" s="91" t="str">
        <f>'Scope 1'!$F$29</f>
        <v>Liters</v>
      </c>
      <c r="I248" s="91"/>
      <c r="J248" s="91" t="str">
        <f t="shared" si="12"/>
        <v>Scope 1Location 7: Petrol consumption for energy generationLiters</v>
      </c>
      <c r="K248" s="123">
        <v>2024</v>
      </c>
      <c r="L248" s="91">
        <f>IFERROR(INDEX('Scope 1'!$AO$21:$AU$113,MATCH(J248,'Scope 1'!$AO$21:$AO$113,0),MATCH(K248,'Scope 1'!$AO$21:$AU$21,0)),0)</f>
        <v>0</v>
      </c>
      <c r="M248" s="91" t="str">
        <f t="shared" si="10"/>
        <v>Scope 1Petrol consumption for energy generationLiters</v>
      </c>
      <c r="N248" s="91">
        <f>IFERROR(INDEX('Emission factors'!$K$14:$P$305,MATCH(M248,'Emission factors'!$J$14:$J$305,0),MATCH(K248,'Emission factors'!$K$12:$P$12,0)),0)</f>
        <v>0</v>
      </c>
      <c r="O248" s="91">
        <f t="shared" si="11"/>
        <v>0</v>
      </c>
    </row>
    <row r="249" spans="4:15" s="122" customFormat="1" ht="14.65" customHeight="1">
      <c r="D249" s="91" t="s">
        <v>7</v>
      </c>
      <c r="E249" s="91" t="str">
        <f>'Scope 1'!$D$79</f>
        <v xml:space="preserve">Location 7: </v>
      </c>
      <c r="F249" s="91"/>
      <c r="G249" s="91" t="str">
        <f>'Scope 1'!$D$29</f>
        <v>Petrol consumption for energy generation</v>
      </c>
      <c r="H249" s="91" t="str">
        <f>'Scope 1'!$F$29</f>
        <v>Liters</v>
      </c>
      <c r="I249" s="91"/>
      <c r="J249" s="91" t="str">
        <f t="shared" si="12"/>
        <v>Scope 1Location 7: Petrol consumption for energy generationLiters</v>
      </c>
      <c r="K249" s="123">
        <v>2025</v>
      </c>
      <c r="L249" s="91">
        <f>IFERROR(INDEX('Scope 1'!$AO$21:$AU$113,MATCH(J249,'Scope 1'!$AO$21:$AO$113,0),MATCH(K249,'Scope 1'!$AO$21:$AU$21,0)),0)</f>
        <v>0</v>
      </c>
      <c r="M249" s="91" t="str">
        <f t="shared" si="10"/>
        <v>Scope 1Petrol consumption for energy generationLiters</v>
      </c>
      <c r="N249" s="91">
        <f>IFERROR(INDEX('Emission factors'!$K$14:$P$305,MATCH(M249,'Emission factors'!$J$14:$J$305,0),MATCH(K249,'Emission factors'!$K$12:$P$12,0)),0)</f>
        <v>0</v>
      </c>
      <c r="O249" s="91">
        <f t="shared" si="11"/>
        <v>0</v>
      </c>
    </row>
    <row r="250" spans="4:15" s="122" customFormat="1" ht="14.65" customHeight="1">
      <c r="D250" s="91" t="s">
        <v>7</v>
      </c>
      <c r="E250" s="91" t="str">
        <f>'Scope 1'!$D$79</f>
        <v xml:space="preserve">Location 7: </v>
      </c>
      <c r="F250" s="91"/>
      <c r="G250" s="91" t="str">
        <f>'Scope 1'!$D$30</f>
        <v>Refrigerant leakage</v>
      </c>
      <c r="H250" s="91" t="str">
        <f>'Scope 1'!$F$30</f>
        <v>kg</v>
      </c>
      <c r="I250" s="91">
        <f>'Scope 1'!$I$84</f>
        <v>0</v>
      </c>
      <c r="J250" s="91" t="str">
        <f t="shared" si="12"/>
        <v>Scope 1Location 7: Refrigerant leakagekg0</v>
      </c>
      <c r="K250" s="123">
        <v>2020</v>
      </c>
      <c r="L250" s="91">
        <f>IFERROR(INDEX('Scope 1'!$AO$21:$AU$113,MATCH(J250,'Scope 1'!$AO$21:$AO$113,0),MATCH(K250,'Scope 1'!$AO$21:$AU$21,0)),0)</f>
        <v>0</v>
      </c>
      <c r="M250" s="91" t="str">
        <f t="shared" si="10"/>
        <v>Scope 1Refrigerant leakagekg0</v>
      </c>
      <c r="N250" s="91">
        <f>IFERROR(INDEX('Emission factors'!$K$14:$P$305,MATCH(M250,'Emission factors'!$J$14:$J$305,0),MATCH(K250,'Emission factors'!$K$12:$P$12,0)),0)</f>
        <v>0</v>
      </c>
      <c r="O250" s="91">
        <f t="shared" si="11"/>
        <v>0</v>
      </c>
    </row>
    <row r="251" spans="4:15" s="122" customFormat="1" ht="14.65" customHeight="1">
      <c r="D251" s="91" t="s">
        <v>7</v>
      </c>
      <c r="E251" s="91" t="str">
        <f>'Scope 1'!$D$79</f>
        <v xml:space="preserve">Location 7: </v>
      </c>
      <c r="F251" s="91"/>
      <c r="G251" s="91" t="str">
        <f>'Scope 1'!$D$30</f>
        <v>Refrigerant leakage</v>
      </c>
      <c r="H251" s="91" t="str">
        <f>'Scope 1'!$F$30</f>
        <v>kg</v>
      </c>
      <c r="I251" s="91">
        <f>'Scope 1'!$N$84</f>
        <v>0</v>
      </c>
      <c r="J251" s="91" t="str">
        <f t="shared" si="12"/>
        <v>Scope 1Location 7: Refrigerant leakagekg0</v>
      </c>
      <c r="K251" s="123">
        <v>2021</v>
      </c>
      <c r="L251" s="91">
        <f>IFERROR(INDEX('Scope 1'!$AO$21:$AU$113,MATCH(J251,'Scope 1'!$AO$21:$AO$113,0),MATCH(K251,'Scope 1'!$AO$21:$AU$21,0)),0)</f>
        <v>0</v>
      </c>
      <c r="M251" s="91" t="str">
        <f t="shared" si="10"/>
        <v>Scope 1Refrigerant leakagekg0</v>
      </c>
      <c r="N251" s="91">
        <f>IFERROR(INDEX('Emission factors'!$K$14:$P$305,MATCH(M251,'Emission factors'!$J$14:$J$305,0),MATCH(K251,'Emission factors'!$K$12:$P$12,0)),0)</f>
        <v>0</v>
      </c>
      <c r="O251" s="91">
        <f t="shared" si="11"/>
        <v>0</v>
      </c>
    </row>
    <row r="252" spans="4:15" s="122" customFormat="1" ht="14.65" customHeight="1">
      <c r="D252" s="91" t="s">
        <v>7</v>
      </c>
      <c r="E252" s="91" t="str">
        <f>'Scope 1'!$D$79</f>
        <v xml:space="preserve">Location 7: </v>
      </c>
      <c r="F252" s="91"/>
      <c r="G252" s="91" t="str">
        <f>'Scope 1'!$D$30</f>
        <v>Refrigerant leakage</v>
      </c>
      <c r="H252" s="91" t="str">
        <f>'Scope 1'!$F$30</f>
        <v>kg</v>
      </c>
      <c r="I252" s="91">
        <f>'Scope 1'!$S$84</f>
        <v>0</v>
      </c>
      <c r="J252" s="91" t="str">
        <f t="shared" si="12"/>
        <v>Scope 1Location 7: Refrigerant leakagekg0</v>
      </c>
      <c r="K252" s="123">
        <v>2022</v>
      </c>
      <c r="L252" s="91">
        <f>IFERROR(INDEX('Scope 1'!$AO$21:$AU$113,MATCH(J252,'Scope 1'!$AO$21:$AO$113,0),MATCH(K252,'Scope 1'!$AO$21:$AU$21,0)),0)</f>
        <v>0</v>
      </c>
      <c r="M252" s="91" t="str">
        <f t="shared" si="10"/>
        <v>Scope 1Refrigerant leakagekg0</v>
      </c>
      <c r="N252" s="91">
        <f>IFERROR(INDEX('Emission factors'!$K$14:$P$305,MATCH(M252,'Emission factors'!$J$14:$J$305,0),MATCH(K252,'Emission factors'!$K$12:$P$12,0)),0)</f>
        <v>0</v>
      </c>
      <c r="O252" s="91">
        <f t="shared" si="11"/>
        <v>0</v>
      </c>
    </row>
    <row r="253" spans="4:15" s="122" customFormat="1" ht="14.65" customHeight="1">
      <c r="D253" s="91" t="s">
        <v>7</v>
      </c>
      <c r="E253" s="91" t="str">
        <f>'Scope 1'!$D$79</f>
        <v xml:space="preserve">Location 7: </v>
      </c>
      <c r="F253" s="91"/>
      <c r="G253" s="91" t="str">
        <f>'Scope 1'!$D$30</f>
        <v>Refrigerant leakage</v>
      </c>
      <c r="H253" s="91" t="str">
        <f>'Scope 1'!$F$30</f>
        <v>kg</v>
      </c>
      <c r="I253" s="91">
        <f>'Scope 1'!$X$84</f>
        <v>0</v>
      </c>
      <c r="J253" s="91" t="str">
        <f t="shared" si="12"/>
        <v>Scope 1Location 7: Refrigerant leakagekg0</v>
      </c>
      <c r="K253" s="123">
        <v>2023</v>
      </c>
      <c r="L253" s="91">
        <f>IFERROR(INDEX('Scope 1'!$AO$21:$AU$113,MATCH(J253,'Scope 1'!$AO$21:$AO$113,0),MATCH(K253,'Scope 1'!$AO$21:$AU$21,0)),0)</f>
        <v>0</v>
      </c>
      <c r="M253" s="91" t="str">
        <f t="shared" si="10"/>
        <v>Scope 1Refrigerant leakagekg0</v>
      </c>
      <c r="N253" s="91">
        <f>IFERROR(INDEX('Emission factors'!$K$14:$P$305,MATCH(M253,'Emission factors'!$J$14:$J$305,0),MATCH(K253,'Emission factors'!$K$12:$P$12,0)),0)</f>
        <v>0</v>
      </c>
      <c r="O253" s="91">
        <f t="shared" si="11"/>
        <v>0</v>
      </c>
    </row>
    <row r="254" spans="4:15" s="122" customFormat="1" ht="14.65" customHeight="1">
      <c r="D254" s="91" t="s">
        <v>7</v>
      </c>
      <c r="E254" s="91" t="str">
        <f>'Scope 1'!$D$79</f>
        <v xml:space="preserve">Location 7: </v>
      </c>
      <c r="F254" s="91"/>
      <c r="G254" s="91" t="str">
        <f>'Scope 1'!$D$30</f>
        <v>Refrigerant leakage</v>
      </c>
      <c r="H254" s="91" t="str">
        <f>'Scope 1'!$F$30</f>
        <v>kg</v>
      </c>
      <c r="I254" s="91">
        <f>'Scope 1'!$AC$84</f>
        <v>0</v>
      </c>
      <c r="J254" s="91" t="str">
        <f t="shared" si="12"/>
        <v>Scope 1Location 7: Refrigerant leakagekg0</v>
      </c>
      <c r="K254" s="123">
        <v>2024</v>
      </c>
      <c r="L254" s="91">
        <f>IFERROR(INDEX('Scope 1'!$AO$21:$AU$113,MATCH(J254,'Scope 1'!$AO$21:$AO$113,0),MATCH(K254,'Scope 1'!$AO$21:$AU$21,0)),0)</f>
        <v>0</v>
      </c>
      <c r="M254" s="91" t="str">
        <f t="shared" si="10"/>
        <v>Scope 1Refrigerant leakagekg0</v>
      </c>
      <c r="N254" s="91">
        <f>IFERROR(INDEX('Emission factors'!$K$14:$P$305,MATCH(M254,'Emission factors'!$J$14:$J$305,0),MATCH(K254,'Emission factors'!$K$12:$P$12,0)),0)</f>
        <v>0</v>
      </c>
      <c r="O254" s="91">
        <f t="shared" si="11"/>
        <v>0</v>
      </c>
    </row>
    <row r="255" spans="4:15" s="122" customFormat="1" ht="14.65" customHeight="1">
      <c r="D255" s="91" t="s">
        <v>7</v>
      </c>
      <c r="E255" s="91" t="str">
        <f>'Scope 1'!$D$79</f>
        <v xml:space="preserve">Location 7: </v>
      </c>
      <c r="F255" s="91"/>
      <c r="G255" s="91" t="str">
        <f>'Scope 1'!$D$30</f>
        <v>Refrigerant leakage</v>
      </c>
      <c r="H255" s="91" t="str">
        <f>'Scope 1'!$F$30</f>
        <v>kg</v>
      </c>
      <c r="I255" s="91">
        <f>'Scope 1'!$AH$84</f>
        <v>0</v>
      </c>
      <c r="J255" s="91" t="str">
        <f t="shared" si="12"/>
        <v>Scope 1Location 7: Refrigerant leakagekg0</v>
      </c>
      <c r="K255" s="123">
        <v>2025</v>
      </c>
      <c r="L255" s="91">
        <f>IFERROR(INDEX('Scope 1'!$AO$21:$AU$113,MATCH(J255,'Scope 1'!$AO$21:$AO$113,0),MATCH(K255,'Scope 1'!$AO$21:$AU$21,0)),0)</f>
        <v>0</v>
      </c>
      <c r="M255" s="91" t="str">
        <f t="shared" si="10"/>
        <v>Scope 1Refrigerant leakagekg0</v>
      </c>
      <c r="N255" s="91">
        <f>IFERROR(INDEX('Emission factors'!$K$14:$P$305,MATCH(M255,'Emission factors'!$J$14:$J$305,0),MATCH(K255,'Emission factors'!$K$12:$P$12,0)),0)</f>
        <v>0</v>
      </c>
      <c r="O255" s="91">
        <f t="shared" si="11"/>
        <v>0</v>
      </c>
    </row>
    <row r="256" spans="4:15" s="122" customFormat="1" ht="14.65" customHeight="1">
      <c r="D256" s="91" t="s">
        <v>7</v>
      </c>
      <c r="E256" s="91" t="str">
        <f>'Scope 1'!$D$79</f>
        <v xml:space="preserve">Location 7: </v>
      </c>
      <c r="F256" s="91"/>
      <c r="G256" s="91" t="str">
        <f>'Scope 1'!$D$30</f>
        <v>Refrigerant leakage</v>
      </c>
      <c r="H256" s="91" t="str">
        <f>'Scope 1'!$F$30</f>
        <v>kg</v>
      </c>
      <c r="I256" s="91">
        <f>'Scope 1'!$I$85</f>
        <v>0</v>
      </c>
      <c r="J256" s="91" t="str">
        <f t="shared" si="12"/>
        <v>Scope 1Location 7: Refrigerant leakagekg0</v>
      </c>
      <c r="K256" s="123">
        <v>2020</v>
      </c>
      <c r="L256" s="91">
        <f>IFERROR(INDEX('Scope 1'!$AO$21:$AU$113,MATCH(J256,'Scope 1'!$AO$21:$AO$113,0),MATCH(K256,'Scope 1'!$AO$21:$AU$21,0)),0)</f>
        <v>0</v>
      </c>
      <c r="M256" s="91" t="str">
        <f t="shared" si="10"/>
        <v>Scope 1Refrigerant leakagekg0</v>
      </c>
      <c r="N256" s="91">
        <f>IFERROR(INDEX('Emission factors'!$K$14:$P$305,MATCH(M256,'Emission factors'!$J$14:$J$305,0),MATCH(K256,'Emission factors'!$K$12:$P$12,0)),0)</f>
        <v>0</v>
      </c>
      <c r="O256" s="91">
        <f t="shared" si="11"/>
        <v>0</v>
      </c>
    </row>
    <row r="257" spans="4:15" s="122" customFormat="1" ht="14.65" customHeight="1">
      <c r="D257" s="91" t="s">
        <v>7</v>
      </c>
      <c r="E257" s="91" t="str">
        <f>'Scope 1'!$D$79</f>
        <v xml:space="preserve">Location 7: </v>
      </c>
      <c r="F257" s="91"/>
      <c r="G257" s="91" t="str">
        <f>'Scope 1'!$D$30</f>
        <v>Refrigerant leakage</v>
      </c>
      <c r="H257" s="91" t="str">
        <f>'Scope 1'!$F$30</f>
        <v>kg</v>
      </c>
      <c r="I257" s="91">
        <f>'Scope 1'!$N$85</f>
        <v>0</v>
      </c>
      <c r="J257" s="91" t="str">
        <f t="shared" si="12"/>
        <v>Scope 1Location 7: Refrigerant leakagekg0</v>
      </c>
      <c r="K257" s="123">
        <v>2021</v>
      </c>
      <c r="L257" s="91">
        <f>IFERROR(INDEX('Scope 1'!$AO$21:$AU$113,MATCH(J257,'Scope 1'!$AO$21:$AO$113,0),MATCH(K257,'Scope 1'!$AO$21:$AU$21,0)),0)</f>
        <v>0</v>
      </c>
      <c r="M257" s="91" t="str">
        <f t="shared" si="10"/>
        <v>Scope 1Refrigerant leakagekg0</v>
      </c>
      <c r="N257" s="91">
        <f>IFERROR(INDEX('Emission factors'!$K$14:$P$305,MATCH(M257,'Emission factors'!$J$14:$J$305,0),MATCH(K257,'Emission factors'!$K$12:$P$12,0)),0)</f>
        <v>0</v>
      </c>
      <c r="O257" s="91">
        <f t="shared" si="11"/>
        <v>0</v>
      </c>
    </row>
    <row r="258" spans="4:15" s="122" customFormat="1" ht="14.65" customHeight="1">
      <c r="D258" s="91" t="s">
        <v>7</v>
      </c>
      <c r="E258" s="91" t="str">
        <f>'Scope 1'!$D$79</f>
        <v xml:space="preserve">Location 7: </v>
      </c>
      <c r="F258" s="91"/>
      <c r="G258" s="91" t="str">
        <f>'Scope 1'!$D$30</f>
        <v>Refrigerant leakage</v>
      </c>
      <c r="H258" s="91" t="str">
        <f>'Scope 1'!$F$30</f>
        <v>kg</v>
      </c>
      <c r="I258" s="91">
        <f>'Scope 1'!$S$85</f>
        <v>0</v>
      </c>
      <c r="J258" s="91" t="str">
        <f t="shared" si="12"/>
        <v>Scope 1Location 7: Refrigerant leakagekg0</v>
      </c>
      <c r="K258" s="123">
        <v>2022</v>
      </c>
      <c r="L258" s="91">
        <f>IFERROR(INDEX('Scope 1'!$AO$21:$AU$113,MATCH(J258,'Scope 1'!$AO$21:$AO$113,0),MATCH(K258,'Scope 1'!$AO$21:$AU$21,0)),0)</f>
        <v>0</v>
      </c>
      <c r="M258" s="91" t="str">
        <f t="shared" si="10"/>
        <v>Scope 1Refrigerant leakagekg0</v>
      </c>
      <c r="N258" s="91">
        <f>IFERROR(INDEX('Emission factors'!$K$14:$P$305,MATCH(M258,'Emission factors'!$J$14:$J$305,0),MATCH(K258,'Emission factors'!$K$12:$P$12,0)),0)</f>
        <v>0</v>
      </c>
      <c r="O258" s="91">
        <f t="shared" si="11"/>
        <v>0</v>
      </c>
    </row>
    <row r="259" spans="4:15" s="122" customFormat="1" ht="14.65" customHeight="1">
      <c r="D259" s="91" t="s">
        <v>7</v>
      </c>
      <c r="E259" s="91" t="str">
        <f>'Scope 1'!$D$79</f>
        <v xml:space="preserve">Location 7: </v>
      </c>
      <c r="F259" s="91"/>
      <c r="G259" s="91" t="str">
        <f>'Scope 1'!$D$30</f>
        <v>Refrigerant leakage</v>
      </c>
      <c r="H259" s="91" t="str">
        <f>'Scope 1'!$F$30</f>
        <v>kg</v>
      </c>
      <c r="I259" s="91">
        <f>'Scope 1'!$X$85</f>
        <v>0</v>
      </c>
      <c r="J259" s="91" t="str">
        <f t="shared" si="12"/>
        <v>Scope 1Location 7: Refrigerant leakagekg0</v>
      </c>
      <c r="K259" s="123">
        <v>2023</v>
      </c>
      <c r="L259" s="91">
        <f>IFERROR(INDEX('Scope 1'!$AO$21:$AU$113,MATCH(J259,'Scope 1'!$AO$21:$AO$113,0),MATCH(K259,'Scope 1'!$AO$21:$AU$21,0)),0)</f>
        <v>0</v>
      </c>
      <c r="M259" s="91" t="str">
        <f t="shared" si="10"/>
        <v>Scope 1Refrigerant leakagekg0</v>
      </c>
      <c r="N259" s="91">
        <f>IFERROR(INDEX('Emission factors'!$K$14:$P$305,MATCH(M259,'Emission factors'!$J$14:$J$305,0),MATCH(K259,'Emission factors'!$K$12:$P$12,0)),0)</f>
        <v>0</v>
      </c>
      <c r="O259" s="91">
        <f t="shared" si="11"/>
        <v>0</v>
      </c>
    </row>
    <row r="260" spans="4:15" s="122" customFormat="1" ht="14.65" customHeight="1">
      <c r="D260" s="91" t="s">
        <v>7</v>
      </c>
      <c r="E260" s="91" t="str">
        <f>'Scope 1'!$D$79</f>
        <v xml:space="preserve">Location 7: </v>
      </c>
      <c r="F260" s="91"/>
      <c r="G260" s="91" t="str">
        <f>'Scope 1'!$D$30</f>
        <v>Refrigerant leakage</v>
      </c>
      <c r="H260" s="91" t="str">
        <f>'Scope 1'!$F$30</f>
        <v>kg</v>
      </c>
      <c r="I260" s="91">
        <f>'Scope 1'!$AC$85</f>
        <v>0</v>
      </c>
      <c r="J260" s="91" t="str">
        <f t="shared" si="12"/>
        <v>Scope 1Location 7: Refrigerant leakagekg0</v>
      </c>
      <c r="K260" s="123">
        <v>2024</v>
      </c>
      <c r="L260" s="91">
        <f>IFERROR(INDEX('Scope 1'!$AO$21:$AU$113,MATCH(J260,'Scope 1'!$AO$21:$AO$113,0),MATCH(K260,'Scope 1'!$AO$21:$AU$21,0)),0)</f>
        <v>0</v>
      </c>
      <c r="M260" s="91" t="str">
        <f t="shared" si="10"/>
        <v>Scope 1Refrigerant leakagekg0</v>
      </c>
      <c r="N260" s="91">
        <f>IFERROR(INDEX('Emission factors'!$K$14:$P$305,MATCH(M260,'Emission factors'!$J$14:$J$305,0),MATCH(K260,'Emission factors'!$K$12:$P$12,0)),0)</f>
        <v>0</v>
      </c>
      <c r="O260" s="91">
        <f t="shared" si="11"/>
        <v>0</v>
      </c>
    </row>
    <row r="261" spans="4:15" s="122" customFormat="1" ht="14.65" customHeight="1">
      <c r="D261" s="91" t="s">
        <v>7</v>
      </c>
      <c r="E261" s="91" t="str">
        <f>'Scope 1'!$D$79</f>
        <v xml:space="preserve">Location 7: </v>
      </c>
      <c r="F261" s="91"/>
      <c r="G261" s="91" t="str">
        <f>'Scope 1'!$D$30</f>
        <v>Refrigerant leakage</v>
      </c>
      <c r="H261" s="91" t="str">
        <f>'Scope 1'!$F$30</f>
        <v>kg</v>
      </c>
      <c r="I261" s="91">
        <f>'Scope 1'!$AH$85</f>
        <v>0</v>
      </c>
      <c r="J261" s="91" t="str">
        <f t="shared" si="12"/>
        <v>Scope 1Location 7: Refrigerant leakagekg0</v>
      </c>
      <c r="K261" s="123">
        <v>2025</v>
      </c>
      <c r="L261" s="91">
        <f>IFERROR(INDEX('Scope 1'!$AO$21:$AU$113,MATCH(J261,'Scope 1'!$AO$21:$AO$113,0),MATCH(K261,'Scope 1'!$AO$21:$AU$21,0)),0)</f>
        <v>0</v>
      </c>
      <c r="M261" s="91" t="str">
        <f t="shared" ref="M261:M324" si="13">D261&amp;G261&amp;H261&amp;I261</f>
        <v>Scope 1Refrigerant leakagekg0</v>
      </c>
      <c r="N261" s="91">
        <f>IFERROR(INDEX('Emission factors'!$K$14:$P$305,MATCH(M261,'Emission factors'!$J$14:$J$305,0),MATCH(K261,'Emission factors'!$K$12:$P$12,0)),0)</f>
        <v>0</v>
      </c>
      <c r="O261" s="91">
        <f t="shared" ref="O261:O324" si="14">L261*N261</f>
        <v>0</v>
      </c>
    </row>
    <row r="262" spans="4:15" s="122" customFormat="1" ht="14.65" customHeight="1">
      <c r="D262" s="91" t="s">
        <v>7</v>
      </c>
      <c r="E262" s="91" t="str">
        <f>'Scope 1'!$D$79</f>
        <v xml:space="preserve">Location 7: </v>
      </c>
      <c r="F262" s="91"/>
      <c r="G262" s="91" t="str">
        <f>'Scope 1'!$D$30</f>
        <v>Refrigerant leakage</v>
      </c>
      <c r="H262" s="91" t="str">
        <f>'Scope 1'!$F$30</f>
        <v>kg</v>
      </c>
      <c r="I262" s="91">
        <f>'Scope 1'!$I$86</f>
        <v>0</v>
      </c>
      <c r="J262" s="91" t="str">
        <f t="shared" si="12"/>
        <v>Scope 1Location 7: Refrigerant leakagekg0</v>
      </c>
      <c r="K262" s="123">
        <v>2020</v>
      </c>
      <c r="L262" s="91">
        <f>IFERROR(INDEX('Scope 1'!$AO$21:$AU$113,MATCH(J262,'Scope 1'!$AO$21:$AO$113,0),MATCH(K262,'Scope 1'!$AO$21:$AU$21,0)),0)</f>
        <v>0</v>
      </c>
      <c r="M262" s="91" t="str">
        <f t="shared" si="13"/>
        <v>Scope 1Refrigerant leakagekg0</v>
      </c>
      <c r="N262" s="91">
        <f>IFERROR(INDEX('Emission factors'!$K$14:$P$305,MATCH(M262,'Emission factors'!$J$14:$J$305,0),MATCH(K262,'Emission factors'!$K$12:$P$12,0)),0)</f>
        <v>0</v>
      </c>
      <c r="O262" s="91">
        <f t="shared" si="14"/>
        <v>0</v>
      </c>
    </row>
    <row r="263" spans="4:15" s="122" customFormat="1" ht="14.65" customHeight="1">
      <c r="D263" s="91" t="s">
        <v>7</v>
      </c>
      <c r="E263" s="91" t="str">
        <f>'Scope 1'!$D$79</f>
        <v xml:space="preserve">Location 7: </v>
      </c>
      <c r="F263" s="91"/>
      <c r="G263" s="91" t="str">
        <f>'Scope 1'!$D$30</f>
        <v>Refrigerant leakage</v>
      </c>
      <c r="H263" s="91" t="str">
        <f>'Scope 1'!$F$30</f>
        <v>kg</v>
      </c>
      <c r="I263" s="91">
        <f>'Scope 1'!$N$86</f>
        <v>0</v>
      </c>
      <c r="J263" s="91" t="str">
        <f t="shared" si="12"/>
        <v>Scope 1Location 7: Refrigerant leakagekg0</v>
      </c>
      <c r="K263" s="123">
        <v>2021</v>
      </c>
      <c r="L263" s="91">
        <f>IFERROR(INDEX('Scope 1'!$AO$21:$AU$113,MATCH(J263,'Scope 1'!$AO$21:$AO$113,0),MATCH(K263,'Scope 1'!$AO$21:$AU$21,0)),0)</f>
        <v>0</v>
      </c>
      <c r="M263" s="91" t="str">
        <f t="shared" si="13"/>
        <v>Scope 1Refrigerant leakagekg0</v>
      </c>
      <c r="N263" s="91">
        <f>IFERROR(INDEX('Emission factors'!$K$14:$P$305,MATCH(M263,'Emission factors'!$J$14:$J$305,0),MATCH(K263,'Emission factors'!$K$12:$P$12,0)),0)</f>
        <v>0</v>
      </c>
      <c r="O263" s="91">
        <f t="shared" si="14"/>
        <v>0</v>
      </c>
    </row>
    <row r="264" spans="4:15" s="122" customFormat="1" ht="14.65" customHeight="1">
      <c r="D264" s="91" t="s">
        <v>7</v>
      </c>
      <c r="E264" s="91" t="str">
        <f>'Scope 1'!$D$79</f>
        <v xml:space="preserve">Location 7: </v>
      </c>
      <c r="F264" s="91"/>
      <c r="G264" s="91" t="str">
        <f>'Scope 1'!$D$30</f>
        <v>Refrigerant leakage</v>
      </c>
      <c r="H264" s="91" t="str">
        <f>'Scope 1'!$F$30</f>
        <v>kg</v>
      </c>
      <c r="I264" s="91">
        <f>'Scope 1'!$S$86</f>
        <v>0</v>
      </c>
      <c r="J264" s="91" t="str">
        <f t="shared" si="12"/>
        <v>Scope 1Location 7: Refrigerant leakagekg0</v>
      </c>
      <c r="K264" s="123">
        <v>2022</v>
      </c>
      <c r="L264" s="91">
        <f>IFERROR(INDEX('Scope 1'!$AO$21:$AU$113,MATCH(J264,'Scope 1'!$AO$21:$AO$113,0),MATCH(K264,'Scope 1'!$AO$21:$AU$21,0)),0)</f>
        <v>0</v>
      </c>
      <c r="M264" s="91" t="str">
        <f t="shared" si="13"/>
        <v>Scope 1Refrigerant leakagekg0</v>
      </c>
      <c r="N264" s="91">
        <f>IFERROR(INDEX('Emission factors'!$K$14:$P$305,MATCH(M264,'Emission factors'!$J$14:$J$305,0),MATCH(K264,'Emission factors'!$K$12:$P$12,0)),0)</f>
        <v>0</v>
      </c>
      <c r="O264" s="91">
        <f t="shared" si="14"/>
        <v>0</v>
      </c>
    </row>
    <row r="265" spans="4:15" s="122" customFormat="1" ht="14.65" customHeight="1">
      <c r="D265" s="91" t="s">
        <v>7</v>
      </c>
      <c r="E265" s="91" t="str">
        <f>'Scope 1'!$D$79</f>
        <v xml:space="preserve">Location 7: </v>
      </c>
      <c r="F265" s="91"/>
      <c r="G265" s="91" t="str">
        <f>'Scope 1'!$D$30</f>
        <v>Refrigerant leakage</v>
      </c>
      <c r="H265" s="91" t="str">
        <f>'Scope 1'!$F$30</f>
        <v>kg</v>
      </c>
      <c r="I265" s="91">
        <f>'Scope 1'!$X$86</f>
        <v>0</v>
      </c>
      <c r="J265" s="91" t="str">
        <f t="shared" si="12"/>
        <v>Scope 1Location 7: Refrigerant leakagekg0</v>
      </c>
      <c r="K265" s="123">
        <v>2023</v>
      </c>
      <c r="L265" s="91">
        <f>IFERROR(INDEX('Scope 1'!$AO$21:$AU$113,MATCH(J265,'Scope 1'!$AO$21:$AO$113,0),MATCH(K265,'Scope 1'!$AO$21:$AU$21,0)),0)</f>
        <v>0</v>
      </c>
      <c r="M265" s="91" t="str">
        <f t="shared" si="13"/>
        <v>Scope 1Refrigerant leakagekg0</v>
      </c>
      <c r="N265" s="91">
        <f>IFERROR(INDEX('Emission factors'!$K$14:$P$305,MATCH(M265,'Emission factors'!$J$14:$J$305,0),MATCH(K265,'Emission factors'!$K$12:$P$12,0)),0)</f>
        <v>0</v>
      </c>
      <c r="O265" s="91">
        <f t="shared" si="14"/>
        <v>0</v>
      </c>
    </row>
    <row r="266" spans="4:15" s="122" customFormat="1" ht="14.65" customHeight="1">
      <c r="D266" s="91" t="s">
        <v>7</v>
      </c>
      <c r="E266" s="91" t="str">
        <f>'Scope 1'!$D$79</f>
        <v xml:space="preserve">Location 7: </v>
      </c>
      <c r="F266" s="91"/>
      <c r="G266" s="91" t="str">
        <f>'Scope 1'!$D$30</f>
        <v>Refrigerant leakage</v>
      </c>
      <c r="H266" s="91" t="str">
        <f>'Scope 1'!$F$30</f>
        <v>kg</v>
      </c>
      <c r="I266" s="91">
        <f>'Scope 1'!$AC$86</f>
        <v>0</v>
      </c>
      <c r="J266" s="91" t="str">
        <f t="shared" si="12"/>
        <v>Scope 1Location 7: Refrigerant leakagekg0</v>
      </c>
      <c r="K266" s="123">
        <v>2024</v>
      </c>
      <c r="L266" s="91">
        <f>IFERROR(INDEX('Scope 1'!$AO$21:$AU$113,MATCH(J266,'Scope 1'!$AO$21:$AO$113,0),MATCH(K266,'Scope 1'!$AO$21:$AU$21,0)),0)</f>
        <v>0</v>
      </c>
      <c r="M266" s="91" t="str">
        <f t="shared" si="13"/>
        <v>Scope 1Refrigerant leakagekg0</v>
      </c>
      <c r="N266" s="91">
        <f>IFERROR(INDEX('Emission factors'!$K$14:$P$305,MATCH(M266,'Emission factors'!$J$14:$J$305,0),MATCH(K266,'Emission factors'!$K$12:$P$12,0)),0)</f>
        <v>0</v>
      </c>
      <c r="O266" s="91">
        <f t="shared" si="14"/>
        <v>0</v>
      </c>
    </row>
    <row r="267" spans="4:15" s="122" customFormat="1" ht="14.65" customHeight="1">
      <c r="D267" s="91" t="s">
        <v>7</v>
      </c>
      <c r="E267" s="91" t="str">
        <f>'Scope 1'!$D$79</f>
        <v xml:space="preserve">Location 7: </v>
      </c>
      <c r="F267" s="91"/>
      <c r="G267" s="91" t="str">
        <f>'Scope 1'!$D$30</f>
        <v>Refrigerant leakage</v>
      </c>
      <c r="H267" s="91" t="str">
        <f>'Scope 1'!$F$30</f>
        <v>kg</v>
      </c>
      <c r="I267" s="91">
        <f>'Scope 1'!$AH$86</f>
        <v>0</v>
      </c>
      <c r="J267" s="91" t="str">
        <f t="shared" si="12"/>
        <v>Scope 1Location 7: Refrigerant leakagekg0</v>
      </c>
      <c r="K267" s="123">
        <v>2025</v>
      </c>
      <c r="L267" s="91">
        <f>IFERROR(INDEX('Scope 1'!$AO$21:$AU$113,MATCH(J267,'Scope 1'!$AO$21:$AO$113,0),MATCH(K267,'Scope 1'!$AO$21:$AU$21,0)),0)</f>
        <v>0</v>
      </c>
      <c r="M267" s="91" t="str">
        <f t="shared" si="13"/>
        <v>Scope 1Refrigerant leakagekg0</v>
      </c>
      <c r="N267" s="91">
        <f>IFERROR(INDEX('Emission factors'!$K$14:$P$305,MATCH(M267,'Emission factors'!$J$14:$J$305,0),MATCH(K267,'Emission factors'!$K$12:$P$12,0)),0)</f>
        <v>0</v>
      </c>
      <c r="O267" s="91">
        <f t="shared" si="14"/>
        <v>0</v>
      </c>
    </row>
    <row r="268" spans="4:15" s="122" customFormat="1" ht="14.65" customHeight="1">
      <c r="D268" s="91" t="s">
        <v>7</v>
      </c>
      <c r="E268" s="91" t="str">
        <f>'Scope 1'!$D$88</f>
        <v xml:space="preserve">Location 8: </v>
      </c>
      <c r="F268" s="91"/>
      <c r="G268" s="91" t="str">
        <f>'Scope 1'!$D$27</f>
        <v>Natural gas</v>
      </c>
      <c r="H268" s="91" t="str">
        <f>'Scope 1'!$F$90</f>
        <v>Select unit</v>
      </c>
      <c r="I268" s="91"/>
      <c r="J268" s="91" t="str">
        <f t="shared" si="12"/>
        <v>Scope 1Location 8: Natural gasSelect unit</v>
      </c>
      <c r="K268" s="123">
        <v>2020</v>
      </c>
      <c r="L268" s="91">
        <f>IFERROR(INDEX('Scope 1'!$AO$21:$AU$113,MATCH(J268,'Scope 1'!$AO$21:$AO$113,0),MATCH(K268,'Scope 1'!$AO$21:$AU$21,0)),0)</f>
        <v>0</v>
      </c>
      <c r="M268" s="91" t="str">
        <f t="shared" si="13"/>
        <v>Scope 1Natural gasSelect unit</v>
      </c>
      <c r="N268" s="91">
        <f>IFERROR(INDEX('Emission factors'!$K$14:$P$305,MATCH(M268,'Emission factors'!$J$14:$J$305,0),MATCH(K268,'Emission factors'!$K$12:$P$12,0)),0)</f>
        <v>0</v>
      </c>
      <c r="O268" s="91">
        <f t="shared" si="14"/>
        <v>0</v>
      </c>
    </row>
    <row r="269" spans="4:15" s="122" customFormat="1" ht="14.65" customHeight="1">
      <c r="D269" s="91" t="s">
        <v>7</v>
      </c>
      <c r="E269" s="91" t="str">
        <f>'Scope 1'!$D$88</f>
        <v xml:space="preserve">Location 8: </v>
      </c>
      <c r="F269" s="91"/>
      <c r="G269" s="91" t="str">
        <f>'Scope 1'!$D$27</f>
        <v>Natural gas</v>
      </c>
      <c r="H269" s="91" t="str">
        <f>'Scope 1'!$F$90</f>
        <v>Select unit</v>
      </c>
      <c r="I269" s="91"/>
      <c r="J269" s="91" t="str">
        <f t="shared" si="12"/>
        <v>Scope 1Location 8: Natural gasSelect unit</v>
      </c>
      <c r="K269" s="123">
        <v>2021</v>
      </c>
      <c r="L269" s="91">
        <f>IFERROR(INDEX('Scope 1'!$AO$21:$AU$113,MATCH(J269,'Scope 1'!$AO$21:$AO$113,0),MATCH(K269,'Scope 1'!$AO$21:$AU$21,0)),0)</f>
        <v>0</v>
      </c>
      <c r="M269" s="91" t="str">
        <f t="shared" si="13"/>
        <v>Scope 1Natural gasSelect unit</v>
      </c>
      <c r="N269" s="91">
        <f>IFERROR(INDEX('Emission factors'!$K$14:$P$305,MATCH(M269,'Emission factors'!$J$14:$J$305,0),MATCH(K269,'Emission factors'!$K$12:$P$12,0)),0)</f>
        <v>0</v>
      </c>
      <c r="O269" s="91">
        <f t="shared" si="14"/>
        <v>0</v>
      </c>
    </row>
    <row r="270" spans="4:15" s="122" customFormat="1" ht="14.65" customHeight="1">
      <c r="D270" s="91" t="s">
        <v>7</v>
      </c>
      <c r="E270" s="91" t="str">
        <f>'Scope 1'!$D$88</f>
        <v xml:space="preserve">Location 8: </v>
      </c>
      <c r="F270" s="91"/>
      <c r="G270" s="91" t="str">
        <f>'Scope 1'!$D$27</f>
        <v>Natural gas</v>
      </c>
      <c r="H270" s="91" t="str">
        <f>'Scope 1'!$F$90</f>
        <v>Select unit</v>
      </c>
      <c r="I270" s="91"/>
      <c r="J270" s="91" t="str">
        <f t="shared" si="12"/>
        <v>Scope 1Location 8: Natural gasSelect unit</v>
      </c>
      <c r="K270" s="123">
        <v>2022</v>
      </c>
      <c r="L270" s="91">
        <f>IFERROR(INDEX('Scope 1'!$AO$21:$AU$113,MATCH(J270,'Scope 1'!$AO$21:$AO$113,0),MATCH(K270,'Scope 1'!$AO$21:$AU$21,0)),0)</f>
        <v>0</v>
      </c>
      <c r="M270" s="91" t="str">
        <f t="shared" si="13"/>
        <v>Scope 1Natural gasSelect unit</v>
      </c>
      <c r="N270" s="91">
        <f>IFERROR(INDEX('Emission factors'!$K$14:$P$305,MATCH(M270,'Emission factors'!$J$14:$J$305,0),MATCH(K270,'Emission factors'!$K$12:$P$12,0)),0)</f>
        <v>0</v>
      </c>
      <c r="O270" s="91">
        <f t="shared" si="14"/>
        <v>0</v>
      </c>
    </row>
    <row r="271" spans="4:15" s="122" customFormat="1" ht="14.65" customHeight="1">
      <c r="D271" s="91" t="s">
        <v>7</v>
      </c>
      <c r="E271" s="91" t="str">
        <f>'Scope 1'!$D$88</f>
        <v xml:space="preserve">Location 8: </v>
      </c>
      <c r="F271" s="91"/>
      <c r="G271" s="91" t="str">
        <f>'Scope 1'!$D$27</f>
        <v>Natural gas</v>
      </c>
      <c r="H271" s="91" t="str">
        <f>'Scope 1'!$F$90</f>
        <v>Select unit</v>
      </c>
      <c r="I271" s="91"/>
      <c r="J271" s="91" t="str">
        <f t="shared" si="12"/>
        <v>Scope 1Location 8: Natural gasSelect unit</v>
      </c>
      <c r="K271" s="123">
        <v>2023</v>
      </c>
      <c r="L271" s="91">
        <f>IFERROR(INDEX('Scope 1'!$AO$21:$AU$113,MATCH(J271,'Scope 1'!$AO$21:$AO$113,0),MATCH(K271,'Scope 1'!$AO$21:$AU$21,0)),0)</f>
        <v>0</v>
      </c>
      <c r="M271" s="91" t="str">
        <f t="shared" si="13"/>
        <v>Scope 1Natural gasSelect unit</v>
      </c>
      <c r="N271" s="91">
        <f>IFERROR(INDEX('Emission factors'!$K$14:$P$305,MATCH(M271,'Emission factors'!$J$14:$J$305,0),MATCH(K271,'Emission factors'!$K$12:$P$12,0)),0)</f>
        <v>0</v>
      </c>
      <c r="O271" s="91">
        <f t="shared" si="14"/>
        <v>0</v>
      </c>
    </row>
    <row r="272" spans="4:15" s="122" customFormat="1" ht="14.65" customHeight="1">
      <c r="D272" s="91" t="s">
        <v>7</v>
      </c>
      <c r="E272" s="91" t="str">
        <f>'Scope 1'!$D$88</f>
        <v xml:space="preserve">Location 8: </v>
      </c>
      <c r="F272" s="91"/>
      <c r="G272" s="91" t="str">
        <f>'Scope 1'!$D$27</f>
        <v>Natural gas</v>
      </c>
      <c r="H272" s="91" t="str">
        <f>'Scope 1'!$F$90</f>
        <v>Select unit</v>
      </c>
      <c r="I272" s="91"/>
      <c r="J272" s="91" t="str">
        <f t="shared" si="12"/>
        <v>Scope 1Location 8: Natural gasSelect unit</v>
      </c>
      <c r="K272" s="123">
        <v>2024</v>
      </c>
      <c r="L272" s="91">
        <f>IFERROR(INDEX('Scope 1'!$AO$21:$AU$113,MATCH(J272,'Scope 1'!$AO$21:$AO$113,0),MATCH(K272,'Scope 1'!$AO$21:$AU$21,0)),0)</f>
        <v>0</v>
      </c>
      <c r="M272" s="91" t="str">
        <f t="shared" si="13"/>
        <v>Scope 1Natural gasSelect unit</v>
      </c>
      <c r="N272" s="91">
        <f>IFERROR(INDEX('Emission factors'!$K$14:$P$305,MATCH(M272,'Emission factors'!$J$14:$J$305,0),MATCH(K272,'Emission factors'!$K$12:$P$12,0)),0)</f>
        <v>0</v>
      </c>
      <c r="O272" s="91">
        <f t="shared" si="14"/>
        <v>0</v>
      </c>
    </row>
    <row r="273" spans="4:15" s="122" customFormat="1" ht="14.65" customHeight="1">
      <c r="D273" s="91" t="s">
        <v>7</v>
      </c>
      <c r="E273" s="91" t="str">
        <f>'Scope 1'!$D$88</f>
        <v xml:space="preserve">Location 8: </v>
      </c>
      <c r="F273" s="91"/>
      <c r="G273" s="91" t="str">
        <f>'Scope 1'!$D$27</f>
        <v>Natural gas</v>
      </c>
      <c r="H273" s="91" t="str">
        <f>'Scope 1'!$F$90</f>
        <v>Select unit</v>
      </c>
      <c r="I273" s="91"/>
      <c r="J273" s="91" t="str">
        <f t="shared" si="12"/>
        <v>Scope 1Location 8: Natural gasSelect unit</v>
      </c>
      <c r="K273" s="123">
        <v>2025</v>
      </c>
      <c r="L273" s="91">
        <f>IFERROR(INDEX('Scope 1'!$AO$21:$AU$113,MATCH(J273,'Scope 1'!$AO$21:$AO$113,0),MATCH(K273,'Scope 1'!$AO$21:$AU$21,0)),0)</f>
        <v>0</v>
      </c>
      <c r="M273" s="91" t="str">
        <f t="shared" si="13"/>
        <v>Scope 1Natural gasSelect unit</v>
      </c>
      <c r="N273" s="91">
        <f>IFERROR(INDEX('Emission factors'!$K$14:$P$305,MATCH(M273,'Emission factors'!$J$14:$J$305,0),MATCH(K273,'Emission factors'!$K$12:$P$12,0)),0)</f>
        <v>0</v>
      </c>
      <c r="O273" s="91">
        <f t="shared" si="14"/>
        <v>0</v>
      </c>
    </row>
    <row r="274" spans="4:15" s="122" customFormat="1" ht="14.65" customHeight="1">
      <c r="D274" s="91" t="s">
        <v>7</v>
      </c>
      <c r="E274" s="91" t="str">
        <f>'Scope 1'!$D$88</f>
        <v xml:space="preserve">Location 8: </v>
      </c>
      <c r="F274" s="91"/>
      <c r="G274" s="91" t="str">
        <f>'Scope 1'!$D$28</f>
        <v>Diesel consumption for energy generation</v>
      </c>
      <c r="H274" s="91" t="str">
        <f>'Scope 1'!$F$28</f>
        <v>Liters</v>
      </c>
      <c r="I274" s="91"/>
      <c r="J274" s="91" t="str">
        <f t="shared" ref="J274:J327" si="15">D274&amp;E274&amp;G274&amp;H274&amp;I274</f>
        <v>Scope 1Location 8: Diesel consumption for energy generationLiters</v>
      </c>
      <c r="K274" s="123">
        <v>2020</v>
      </c>
      <c r="L274" s="91">
        <f>IFERROR(INDEX('Scope 1'!$AO$21:$AU$113,MATCH(J274,'Scope 1'!$AO$21:$AO$113,0),MATCH(K274,'Scope 1'!$AO$21:$AU$21,0)),0)</f>
        <v>0</v>
      </c>
      <c r="M274" s="91" t="str">
        <f t="shared" si="13"/>
        <v>Scope 1Diesel consumption for energy generationLiters</v>
      </c>
      <c r="N274" s="91">
        <f>IFERROR(INDEX('Emission factors'!$K$14:$P$305,MATCH(M274,'Emission factors'!$J$14:$J$305,0),MATCH(K274,'Emission factors'!$K$12:$P$12,0)),0)</f>
        <v>2.6059999999999999</v>
      </c>
      <c r="O274" s="91">
        <f t="shared" si="14"/>
        <v>0</v>
      </c>
    </row>
    <row r="275" spans="4:15" s="122" customFormat="1" ht="14.65" customHeight="1">
      <c r="D275" s="91" t="s">
        <v>7</v>
      </c>
      <c r="E275" s="91" t="str">
        <f>'Scope 1'!$D$88</f>
        <v xml:space="preserve">Location 8: </v>
      </c>
      <c r="F275" s="91"/>
      <c r="G275" s="91" t="str">
        <f>'Scope 1'!$D$28</f>
        <v>Diesel consumption for energy generation</v>
      </c>
      <c r="H275" s="91" t="str">
        <f>'Scope 1'!$F$28</f>
        <v>Liters</v>
      </c>
      <c r="I275" s="91"/>
      <c r="J275" s="91" t="str">
        <f t="shared" si="15"/>
        <v>Scope 1Location 8: Diesel consumption for energy generationLiters</v>
      </c>
      <c r="K275" s="123">
        <v>2021</v>
      </c>
      <c r="L275" s="91">
        <f>IFERROR(INDEX('Scope 1'!$AO$21:$AU$113,MATCH(J275,'Scope 1'!$AO$21:$AO$113,0),MATCH(K275,'Scope 1'!$AO$21:$AU$21,0)),0)</f>
        <v>0</v>
      </c>
      <c r="M275" s="91" t="str">
        <f t="shared" si="13"/>
        <v>Scope 1Diesel consumption for energy generationLiters</v>
      </c>
      <c r="N275" s="91">
        <f>IFERROR(INDEX('Emission factors'!$K$14:$P$305,MATCH(M275,'Emission factors'!$J$14:$J$305,0),MATCH(K275,'Emission factors'!$K$12:$P$12,0)),0)</f>
        <v>2.4740000000000002</v>
      </c>
      <c r="O275" s="91">
        <f t="shared" si="14"/>
        <v>0</v>
      </c>
    </row>
    <row r="276" spans="4:15" s="122" customFormat="1" ht="14.65" customHeight="1">
      <c r="D276" s="91" t="s">
        <v>7</v>
      </c>
      <c r="E276" s="91" t="str">
        <f>'Scope 1'!$D$88</f>
        <v xml:space="preserve">Location 8: </v>
      </c>
      <c r="F276" s="91"/>
      <c r="G276" s="91" t="str">
        <f>'Scope 1'!$D$28</f>
        <v>Diesel consumption for energy generation</v>
      </c>
      <c r="H276" s="91" t="str">
        <f>'Scope 1'!$F$28</f>
        <v>Liters</v>
      </c>
      <c r="I276" s="91"/>
      <c r="J276" s="91" t="str">
        <f t="shared" si="15"/>
        <v>Scope 1Location 8: Diesel consumption for energy generationLiters</v>
      </c>
      <c r="K276" s="123">
        <v>2022</v>
      </c>
      <c r="L276" s="91">
        <f>IFERROR(INDEX('Scope 1'!$AO$21:$AU$113,MATCH(J276,'Scope 1'!$AO$21:$AO$113,0),MATCH(K276,'Scope 1'!$AO$21:$AU$21,0)),0)</f>
        <v>0</v>
      </c>
      <c r="M276" s="91" t="str">
        <f t="shared" si="13"/>
        <v>Scope 1Diesel consumption for energy generationLiters</v>
      </c>
      <c r="N276" s="91">
        <f>IFERROR(INDEX('Emission factors'!$K$14:$P$305,MATCH(M276,'Emission factors'!$J$14:$J$305,0),MATCH(K276,'Emission factors'!$K$12:$P$12,0)),0)</f>
        <v>2.4740000000000002</v>
      </c>
      <c r="O276" s="91">
        <f t="shared" si="14"/>
        <v>0</v>
      </c>
    </row>
    <row r="277" spans="4:15" s="122" customFormat="1" ht="14.65" customHeight="1">
      <c r="D277" s="91" t="s">
        <v>7</v>
      </c>
      <c r="E277" s="91" t="str">
        <f>'Scope 1'!$D$88</f>
        <v xml:space="preserve">Location 8: </v>
      </c>
      <c r="F277" s="91"/>
      <c r="G277" s="91" t="str">
        <f>'Scope 1'!$D$28</f>
        <v>Diesel consumption for energy generation</v>
      </c>
      <c r="H277" s="91" t="str">
        <f>'Scope 1'!$F$28</f>
        <v>Liters</v>
      </c>
      <c r="I277" s="91"/>
      <c r="J277" s="91" t="str">
        <f t="shared" si="15"/>
        <v>Scope 1Location 8: Diesel consumption for energy generationLiters</v>
      </c>
      <c r="K277" s="123">
        <v>2023</v>
      </c>
      <c r="L277" s="91">
        <f>IFERROR(INDEX('Scope 1'!$AO$21:$AU$113,MATCH(J277,'Scope 1'!$AO$21:$AO$113,0),MATCH(K277,'Scope 1'!$AO$21:$AU$21,0)),0)</f>
        <v>0</v>
      </c>
      <c r="M277" s="91" t="str">
        <f t="shared" si="13"/>
        <v>Scope 1Diesel consumption for energy generationLiters</v>
      </c>
      <c r="N277" s="91">
        <f>IFERROR(INDEX('Emission factors'!$K$14:$P$305,MATCH(M277,'Emission factors'!$J$14:$J$305,0),MATCH(K277,'Emission factors'!$K$12:$P$12,0)),0)</f>
        <v>2.468</v>
      </c>
      <c r="O277" s="91">
        <f t="shared" si="14"/>
        <v>0</v>
      </c>
    </row>
    <row r="278" spans="4:15" s="122" customFormat="1" ht="14.65" customHeight="1">
      <c r="D278" s="91" t="s">
        <v>7</v>
      </c>
      <c r="E278" s="91" t="str">
        <f>'Scope 1'!$D$88</f>
        <v xml:space="preserve">Location 8: </v>
      </c>
      <c r="F278" s="91"/>
      <c r="G278" s="91" t="str">
        <f>'Scope 1'!$D$28</f>
        <v>Diesel consumption for energy generation</v>
      </c>
      <c r="H278" s="91" t="str">
        <f>'Scope 1'!$F$28</f>
        <v>Liters</v>
      </c>
      <c r="I278" s="91"/>
      <c r="J278" s="91" t="str">
        <f t="shared" si="15"/>
        <v>Scope 1Location 8: Diesel consumption for energy generationLiters</v>
      </c>
      <c r="K278" s="123">
        <v>2024</v>
      </c>
      <c r="L278" s="91">
        <f>IFERROR(INDEX('Scope 1'!$AO$21:$AU$113,MATCH(J278,'Scope 1'!$AO$21:$AO$113,0),MATCH(K278,'Scope 1'!$AO$21:$AU$21,0)),0)</f>
        <v>0</v>
      </c>
      <c r="M278" s="91" t="str">
        <f t="shared" si="13"/>
        <v>Scope 1Diesel consumption for energy generationLiters</v>
      </c>
      <c r="N278" s="91">
        <f>IFERROR(INDEX('Emission factors'!$K$14:$P$305,MATCH(M278,'Emission factors'!$J$14:$J$305,0),MATCH(K278,'Emission factors'!$K$12:$P$12,0)),0)</f>
        <v>0</v>
      </c>
      <c r="O278" s="91">
        <f t="shared" si="14"/>
        <v>0</v>
      </c>
    </row>
    <row r="279" spans="4:15" s="122" customFormat="1" ht="14.65" customHeight="1">
      <c r="D279" s="91" t="s">
        <v>7</v>
      </c>
      <c r="E279" s="91" t="str">
        <f>'Scope 1'!$D$88</f>
        <v xml:space="preserve">Location 8: </v>
      </c>
      <c r="F279" s="91"/>
      <c r="G279" s="91" t="str">
        <f>'Scope 1'!$D$28</f>
        <v>Diesel consumption for energy generation</v>
      </c>
      <c r="H279" s="91" t="str">
        <f>'Scope 1'!$F$28</f>
        <v>Liters</v>
      </c>
      <c r="I279" s="91"/>
      <c r="J279" s="91" t="str">
        <f t="shared" si="15"/>
        <v>Scope 1Location 8: Diesel consumption for energy generationLiters</v>
      </c>
      <c r="K279" s="123">
        <v>2025</v>
      </c>
      <c r="L279" s="91">
        <f>IFERROR(INDEX('Scope 1'!$AO$21:$AU$113,MATCH(J279,'Scope 1'!$AO$21:$AO$113,0),MATCH(K279,'Scope 1'!$AO$21:$AU$21,0)),0)</f>
        <v>0</v>
      </c>
      <c r="M279" s="91" t="str">
        <f t="shared" si="13"/>
        <v>Scope 1Diesel consumption for energy generationLiters</v>
      </c>
      <c r="N279" s="91">
        <f>IFERROR(INDEX('Emission factors'!$K$14:$P$305,MATCH(M279,'Emission factors'!$J$14:$J$305,0),MATCH(K279,'Emission factors'!$K$12:$P$12,0)),0)</f>
        <v>0</v>
      </c>
      <c r="O279" s="91">
        <f t="shared" si="14"/>
        <v>0</v>
      </c>
    </row>
    <row r="280" spans="4:15" s="122" customFormat="1" ht="14.65" customHeight="1">
      <c r="D280" s="91" t="s">
        <v>7</v>
      </c>
      <c r="E280" s="91" t="str">
        <f>'Scope 1'!$D$88</f>
        <v xml:space="preserve">Location 8: </v>
      </c>
      <c r="F280" s="91"/>
      <c r="G280" s="91" t="str">
        <f>'Scope 1'!$D$29</f>
        <v>Petrol consumption for energy generation</v>
      </c>
      <c r="H280" s="91" t="str">
        <f>'Scope 1'!$F$29</f>
        <v>Liters</v>
      </c>
      <c r="I280" s="91"/>
      <c r="J280" s="91" t="str">
        <f t="shared" si="15"/>
        <v>Scope 1Location 8: Petrol consumption for energy generationLiters</v>
      </c>
      <c r="K280" s="123">
        <v>2020</v>
      </c>
      <c r="L280" s="91">
        <f>IFERROR(INDEX('Scope 1'!$AO$21:$AU$113,MATCH(J280,'Scope 1'!$AO$21:$AO$113,0),MATCH(K280,'Scope 1'!$AO$21:$AU$21,0)),0)</f>
        <v>0</v>
      </c>
      <c r="M280" s="91" t="str">
        <f t="shared" si="13"/>
        <v>Scope 1Petrol consumption for energy generationLiters</v>
      </c>
      <c r="N280" s="91">
        <f>IFERROR(INDEX('Emission factors'!$K$14:$P$305,MATCH(M280,'Emission factors'!$J$14:$J$305,0),MATCH(K280,'Emission factors'!$K$12:$P$12,0)),0)</f>
        <v>2.2690000000000001</v>
      </c>
      <c r="O280" s="91">
        <f t="shared" si="14"/>
        <v>0</v>
      </c>
    </row>
    <row r="281" spans="4:15" s="122" customFormat="1" ht="14.65" customHeight="1">
      <c r="D281" s="91" t="s">
        <v>7</v>
      </c>
      <c r="E281" s="91" t="str">
        <f>'Scope 1'!$D$88</f>
        <v xml:space="preserve">Location 8: </v>
      </c>
      <c r="F281" s="91"/>
      <c r="G281" s="91" t="str">
        <f>'Scope 1'!$D$29</f>
        <v>Petrol consumption for energy generation</v>
      </c>
      <c r="H281" s="91" t="str">
        <f>'Scope 1'!$F$29</f>
        <v>Liters</v>
      </c>
      <c r="I281" s="91"/>
      <c r="J281" s="91" t="str">
        <f t="shared" si="15"/>
        <v>Scope 1Location 8: Petrol consumption for energy generationLiters</v>
      </c>
      <c r="K281" s="123">
        <v>2021</v>
      </c>
      <c r="L281" s="91">
        <f>IFERROR(INDEX('Scope 1'!$AO$21:$AU$113,MATCH(J281,'Scope 1'!$AO$21:$AO$113,0),MATCH(K281,'Scope 1'!$AO$21:$AU$21,0)),0)</f>
        <v>0</v>
      </c>
      <c r="M281" s="91" t="str">
        <f t="shared" si="13"/>
        <v>Scope 1Petrol consumption for energy generationLiters</v>
      </c>
      <c r="N281" s="91">
        <f>IFERROR(INDEX('Emission factors'!$K$14:$P$305,MATCH(M281,'Emission factors'!$J$14:$J$305,0),MATCH(K281,'Emission factors'!$K$12:$P$12,0)),0)</f>
        <v>2.141</v>
      </c>
      <c r="O281" s="91">
        <f t="shared" si="14"/>
        <v>0</v>
      </c>
    </row>
    <row r="282" spans="4:15" s="122" customFormat="1" ht="14.65" customHeight="1">
      <c r="D282" s="91" t="s">
        <v>7</v>
      </c>
      <c r="E282" s="91" t="str">
        <f>'Scope 1'!$D$88</f>
        <v xml:space="preserve">Location 8: </v>
      </c>
      <c r="F282" s="91"/>
      <c r="G282" s="91" t="str">
        <f>'Scope 1'!$D$29</f>
        <v>Petrol consumption for energy generation</v>
      </c>
      <c r="H282" s="91" t="str">
        <f>'Scope 1'!$F$29</f>
        <v>Liters</v>
      </c>
      <c r="I282" s="91"/>
      <c r="J282" s="91" t="str">
        <f t="shared" si="15"/>
        <v>Scope 1Location 8: Petrol consumption for energy generationLiters</v>
      </c>
      <c r="K282" s="123">
        <v>2022</v>
      </c>
      <c r="L282" s="91">
        <f>IFERROR(INDEX('Scope 1'!$AO$21:$AU$113,MATCH(J282,'Scope 1'!$AO$21:$AO$113,0),MATCH(K282,'Scope 1'!$AO$21:$AU$21,0)),0)</f>
        <v>0</v>
      </c>
      <c r="M282" s="91" t="str">
        <f t="shared" si="13"/>
        <v>Scope 1Petrol consumption for energy generationLiters</v>
      </c>
      <c r="N282" s="91">
        <f>IFERROR(INDEX('Emission factors'!$K$14:$P$305,MATCH(M282,'Emission factors'!$J$14:$J$305,0),MATCH(K282,'Emission factors'!$K$12:$P$12,0)),0)</f>
        <v>2.141</v>
      </c>
      <c r="O282" s="91">
        <f t="shared" si="14"/>
        <v>0</v>
      </c>
    </row>
    <row r="283" spans="4:15" s="122" customFormat="1" ht="14.65" customHeight="1">
      <c r="D283" s="91" t="s">
        <v>7</v>
      </c>
      <c r="E283" s="91" t="str">
        <f>'Scope 1'!$D$88</f>
        <v xml:space="preserve">Location 8: </v>
      </c>
      <c r="F283" s="91"/>
      <c r="G283" s="91" t="str">
        <f>'Scope 1'!$D$29</f>
        <v>Petrol consumption for energy generation</v>
      </c>
      <c r="H283" s="91" t="str">
        <f>'Scope 1'!$F$29</f>
        <v>Liters</v>
      </c>
      <c r="I283" s="91"/>
      <c r="J283" s="91" t="str">
        <f t="shared" si="15"/>
        <v>Scope 1Location 8: Petrol consumption for energy generationLiters</v>
      </c>
      <c r="K283" s="123">
        <v>2023</v>
      </c>
      <c r="L283" s="91">
        <f>IFERROR(INDEX('Scope 1'!$AO$21:$AU$113,MATCH(J283,'Scope 1'!$AO$21:$AO$113,0),MATCH(K283,'Scope 1'!$AO$21:$AU$21,0)),0)</f>
        <v>0</v>
      </c>
      <c r="M283" s="91" t="str">
        <f t="shared" si="13"/>
        <v>Scope 1Petrol consumption for energy generationLiters</v>
      </c>
      <c r="N283" s="91">
        <f>IFERROR(INDEX('Emission factors'!$K$14:$P$305,MATCH(M283,'Emission factors'!$J$14:$J$305,0),MATCH(K283,'Emission factors'!$K$12:$P$12,0)),0)</f>
        <v>2.1760000000000002</v>
      </c>
      <c r="O283" s="91">
        <f t="shared" si="14"/>
        <v>0</v>
      </c>
    </row>
    <row r="284" spans="4:15" s="122" customFormat="1" ht="14.65" customHeight="1">
      <c r="D284" s="91" t="s">
        <v>7</v>
      </c>
      <c r="E284" s="91" t="str">
        <f>'Scope 1'!$D$88</f>
        <v xml:space="preserve">Location 8: </v>
      </c>
      <c r="F284" s="91"/>
      <c r="G284" s="91" t="str">
        <f>'Scope 1'!$D$29</f>
        <v>Petrol consumption for energy generation</v>
      </c>
      <c r="H284" s="91" t="str">
        <f>'Scope 1'!$F$29</f>
        <v>Liters</v>
      </c>
      <c r="I284" s="91"/>
      <c r="J284" s="91" t="str">
        <f t="shared" si="15"/>
        <v>Scope 1Location 8: Petrol consumption for energy generationLiters</v>
      </c>
      <c r="K284" s="123">
        <v>2024</v>
      </c>
      <c r="L284" s="91">
        <f>IFERROR(INDEX('Scope 1'!$AO$21:$AU$113,MATCH(J284,'Scope 1'!$AO$21:$AO$113,0),MATCH(K284,'Scope 1'!$AO$21:$AU$21,0)),0)</f>
        <v>0</v>
      </c>
      <c r="M284" s="91" t="str">
        <f t="shared" si="13"/>
        <v>Scope 1Petrol consumption for energy generationLiters</v>
      </c>
      <c r="N284" s="91">
        <f>IFERROR(INDEX('Emission factors'!$K$14:$P$305,MATCH(M284,'Emission factors'!$J$14:$J$305,0),MATCH(K284,'Emission factors'!$K$12:$P$12,0)),0)</f>
        <v>0</v>
      </c>
      <c r="O284" s="91">
        <f t="shared" si="14"/>
        <v>0</v>
      </c>
    </row>
    <row r="285" spans="4:15" s="122" customFormat="1" ht="14.65" customHeight="1">
      <c r="D285" s="91" t="s">
        <v>7</v>
      </c>
      <c r="E285" s="91" t="str">
        <f>'Scope 1'!$D$88</f>
        <v xml:space="preserve">Location 8: </v>
      </c>
      <c r="F285" s="91"/>
      <c r="G285" s="91" t="str">
        <f>'Scope 1'!$D$29</f>
        <v>Petrol consumption for energy generation</v>
      </c>
      <c r="H285" s="91" t="str">
        <f>'Scope 1'!$F$29</f>
        <v>Liters</v>
      </c>
      <c r="I285" s="91"/>
      <c r="J285" s="91" t="str">
        <f t="shared" si="15"/>
        <v>Scope 1Location 8: Petrol consumption for energy generationLiters</v>
      </c>
      <c r="K285" s="123">
        <v>2025</v>
      </c>
      <c r="L285" s="91">
        <f>IFERROR(INDEX('Scope 1'!$AO$21:$AU$113,MATCH(J285,'Scope 1'!$AO$21:$AO$113,0),MATCH(K285,'Scope 1'!$AO$21:$AU$21,0)),0)</f>
        <v>0</v>
      </c>
      <c r="M285" s="91" t="str">
        <f t="shared" si="13"/>
        <v>Scope 1Petrol consumption for energy generationLiters</v>
      </c>
      <c r="N285" s="91">
        <f>IFERROR(INDEX('Emission factors'!$K$14:$P$305,MATCH(M285,'Emission factors'!$J$14:$J$305,0),MATCH(K285,'Emission factors'!$K$12:$P$12,0)),0)</f>
        <v>0</v>
      </c>
      <c r="O285" s="91">
        <f t="shared" si="14"/>
        <v>0</v>
      </c>
    </row>
    <row r="286" spans="4:15" s="122" customFormat="1" ht="14.65" customHeight="1">
      <c r="D286" s="91" t="s">
        <v>7</v>
      </c>
      <c r="E286" s="91" t="str">
        <f>'Scope 1'!$D$88</f>
        <v xml:space="preserve">Location 8: </v>
      </c>
      <c r="F286" s="91"/>
      <c r="G286" s="91" t="str">
        <f>'Scope 1'!$D$30</f>
        <v>Refrigerant leakage</v>
      </c>
      <c r="H286" s="91" t="str">
        <f>'Scope 1'!$F$30</f>
        <v>kg</v>
      </c>
      <c r="I286" s="91">
        <f>'Scope 1'!$I$93</f>
        <v>0</v>
      </c>
      <c r="J286" s="91" t="str">
        <f t="shared" si="15"/>
        <v>Scope 1Location 8: Refrigerant leakagekg0</v>
      </c>
      <c r="K286" s="123">
        <v>2020</v>
      </c>
      <c r="L286" s="91">
        <f>IFERROR(INDEX('Scope 1'!$AO$21:$AU$113,MATCH(J286,'Scope 1'!$AO$21:$AO$113,0),MATCH(K286,'Scope 1'!$AO$21:$AU$21,0)),0)</f>
        <v>0</v>
      </c>
      <c r="M286" s="91" t="str">
        <f t="shared" si="13"/>
        <v>Scope 1Refrigerant leakagekg0</v>
      </c>
      <c r="N286" s="91">
        <f>IFERROR(INDEX('Emission factors'!$K$14:$P$305,MATCH(M286,'Emission factors'!$J$14:$J$305,0),MATCH(K286,'Emission factors'!$K$12:$P$12,0)),0)</f>
        <v>0</v>
      </c>
      <c r="O286" s="91">
        <f t="shared" si="14"/>
        <v>0</v>
      </c>
    </row>
    <row r="287" spans="4:15" s="122" customFormat="1" ht="14.65" customHeight="1">
      <c r="D287" s="91" t="s">
        <v>7</v>
      </c>
      <c r="E287" s="91" t="str">
        <f>'Scope 1'!$D$88</f>
        <v xml:space="preserve">Location 8: </v>
      </c>
      <c r="F287" s="91"/>
      <c r="G287" s="91" t="str">
        <f>'Scope 1'!$D$30</f>
        <v>Refrigerant leakage</v>
      </c>
      <c r="H287" s="91" t="str">
        <f>'Scope 1'!$F$30</f>
        <v>kg</v>
      </c>
      <c r="I287" s="91">
        <f>'Scope 1'!$N$93</f>
        <v>0</v>
      </c>
      <c r="J287" s="91" t="str">
        <f t="shared" si="15"/>
        <v>Scope 1Location 8: Refrigerant leakagekg0</v>
      </c>
      <c r="K287" s="123">
        <v>2021</v>
      </c>
      <c r="L287" s="91">
        <f>IFERROR(INDEX('Scope 1'!$AO$21:$AU$113,MATCH(J287,'Scope 1'!$AO$21:$AO$113,0),MATCH(K287,'Scope 1'!$AO$21:$AU$21,0)),0)</f>
        <v>0</v>
      </c>
      <c r="M287" s="91" t="str">
        <f t="shared" si="13"/>
        <v>Scope 1Refrigerant leakagekg0</v>
      </c>
      <c r="N287" s="91">
        <f>IFERROR(INDEX('Emission factors'!$K$14:$P$305,MATCH(M287,'Emission factors'!$J$14:$J$305,0),MATCH(K287,'Emission factors'!$K$12:$P$12,0)),0)</f>
        <v>0</v>
      </c>
      <c r="O287" s="91">
        <f t="shared" si="14"/>
        <v>0</v>
      </c>
    </row>
    <row r="288" spans="4:15" s="122" customFormat="1" ht="14.65" customHeight="1">
      <c r="D288" s="91" t="s">
        <v>7</v>
      </c>
      <c r="E288" s="91" t="str">
        <f>'Scope 1'!$D$88</f>
        <v xml:space="preserve">Location 8: </v>
      </c>
      <c r="F288" s="91"/>
      <c r="G288" s="91" t="str">
        <f>'Scope 1'!$D$30</f>
        <v>Refrigerant leakage</v>
      </c>
      <c r="H288" s="91" t="str">
        <f>'Scope 1'!$F$30</f>
        <v>kg</v>
      </c>
      <c r="I288" s="91">
        <f>'Scope 1'!$S$93</f>
        <v>0</v>
      </c>
      <c r="J288" s="91" t="str">
        <f t="shared" si="15"/>
        <v>Scope 1Location 8: Refrigerant leakagekg0</v>
      </c>
      <c r="K288" s="123">
        <v>2022</v>
      </c>
      <c r="L288" s="91">
        <f>IFERROR(INDEX('Scope 1'!$AO$21:$AU$113,MATCH(J288,'Scope 1'!$AO$21:$AO$113,0),MATCH(K288,'Scope 1'!$AO$21:$AU$21,0)),0)</f>
        <v>0</v>
      </c>
      <c r="M288" s="91" t="str">
        <f t="shared" si="13"/>
        <v>Scope 1Refrigerant leakagekg0</v>
      </c>
      <c r="N288" s="91">
        <f>IFERROR(INDEX('Emission factors'!$K$14:$P$305,MATCH(M288,'Emission factors'!$J$14:$J$305,0),MATCH(K288,'Emission factors'!$K$12:$P$12,0)),0)</f>
        <v>0</v>
      </c>
      <c r="O288" s="91">
        <f t="shared" si="14"/>
        <v>0</v>
      </c>
    </row>
    <row r="289" spans="4:15" s="122" customFormat="1" ht="14.65" customHeight="1">
      <c r="D289" s="91" t="s">
        <v>7</v>
      </c>
      <c r="E289" s="91" t="str">
        <f>'Scope 1'!$D$88</f>
        <v xml:space="preserve">Location 8: </v>
      </c>
      <c r="F289" s="91"/>
      <c r="G289" s="91" t="str">
        <f>'Scope 1'!$D$30</f>
        <v>Refrigerant leakage</v>
      </c>
      <c r="H289" s="91" t="str">
        <f>'Scope 1'!$F$30</f>
        <v>kg</v>
      </c>
      <c r="I289" s="91">
        <f>'Scope 1'!$X$93</f>
        <v>0</v>
      </c>
      <c r="J289" s="91" t="str">
        <f t="shared" si="15"/>
        <v>Scope 1Location 8: Refrigerant leakagekg0</v>
      </c>
      <c r="K289" s="123">
        <v>2023</v>
      </c>
      <c r="L289" s="91">
        <f>IFERROR(INDEX('Scope 1'!$AO$21:$AU$113,MATCH(J289,'Scope 1'!$AO$21:$AO$113,0),MATCH(K289,'Scope 1'!$AO$21:$AU$21,0)),0)</f>
        <v>0</v>
      </c>
      <c r="M289" s="91" t="str">
        <f t="shared" si="13"/>
        <v>Scope 1Refrigerant leakagekg0</v>
      </c>
      <c r="N289" s="91">
        <f>IFERROR(INDEX('Emission factors'!$K$14:$P$305,MATCH(M289,'Emission factors'!$J$14:$J$305,0),MATCH(K289,'Emission factors'!$K$12:$P$12,0)),0)</f>
        <v>0</v>
      </c>
      <c r="O289" s="91">
        <f t="shared" si="14"/>
        <v>0</v>
      </c>
    </row>
    <row r="290" spans="4:15" s="122" customFormat="1" ht="14.65" customHeight="1">
      <c r="D290" s="91" t="s">
        <v>7</v>
      </c>
      <c r="E290" s="91" t="str">
        <f>'Scope 1'!$D$88</f>
        <v xml:space="preserve">Location 8: </v>
      </c>
      <c r="F290" s="91"/>
      <c r="G290" s="91" t="str">
        <f>'Scope 1'!$D$30</f>
        <v>Refrigerant leakage</v>
      </c>
      <c r="H290" s="91" t="str">
        <f>'Scope 1'!$F$30</f>
        <v>kg</v>
      </c>
      <c r="I290" s="91">
        <f>'Scope 1'!$AC$93</f>
        <v>0</v>
      </c>
      <c r="J290" s="91" t="str">
        <f t="shared" si="15"/>
        <v>Scope 1Location 8: Refrigerant leakagekg0</v>
      </c>
      <c r="K290" s="123">
        <v>2024</v>
      </c>
      <c r="L290" s="91">
        <f>IFERROR(INDEX('Scope 1'!$AO$21:$AU$113,MATCH(J290,'Scope 1'!$AO$21:$AO$113,0),MATCH(K290,'Scope 1'!$AO$21:$AU$21,0)),0)</f>
        <v>0</v>
      </c>
      <c r="M290" s="91" t="str">
        <f t="shared" si="13"/>
        <v>Scope 1Refrigerant leakagekg0</v>
      </c>
      <c r="N290" s="91">
        <f>IFERROR(INDEX('Emission factors'!$K$14:$P$305,MATCH(M290,'Emission factors'!$J$14:$J$305,0),MATCH(K290,'Emission factors'!$K$12:$P$12,0)),0)</f>
        <v>0</v>
      </c>
      <c r="O290" s="91">
        <f t="shared" si="14"/>
        <v>0</v>
      </c>
    </row>
    <row r="291" spans="4:15" s="122" customFormat="1" ht="14.65" customHeight="1">
      <c r="D291" s="91" t="s">
        <v>7</v>
      </c>
      <c r="E291" s="91" t="str">
        <f>'Scope 1'!$D$88</f>
        <v xml:space="preserve">Location 8: </v>
      </c>
      <c r="F291" s="91"/>
      <c r="G291" s="91" t="str">
        <f>'Scope 1'!$D$30</f>
        <v>Refrigerant leakage</v>
      </c>
      <c r="H291" s="91" t="str">
        <f>'Scope 1'!$F$30</f>
        <v>kg</v>
      </c>
      <c r="I291" s="91">
        <f>'Scope 1'!$AH$93</f>
        <v>0</v>
      </c>
      <c r="J291" s="91" t="str">
        <f t="shared" si="15"/>
        <v>Scope 1Location 8: Refrigerant leakagekg0</v>
      </c>
      <c r="K291" s="123">
        <v>2025</v>
      </c>
      <c r="L291" s="91">
        <f>IFERROR(INDEX('Scope 1'!$AO$21:$AU$113,MATCH(J291,'Scope 1'!$AO$21:$AO$113,0),MATCH(K291,'Scope 1'!$AO$21:$AU$21,0)),0)</f>
        <v>0</v>
      </c>
      <c r="M291" s="91" t="str">
        <f t="shared" si="13"/>
        <v>Scope 1Refrigerant leakagekg0</v>
      </c>
      <c r="N291" s="91">
        <f>IFERROR(INDEX('Emission factors'!$K$14:$P$305,MATCH(M291,'Emission factors'!$J$14:$J$305,0),MATCH(K291,'Emission factors'!$K$12:$P$12,0)),0)</f>
        <v>0</v>
      </c>
      <c r="O291" s="91">
        <f t="shared" si="14"/>
        <v>0</v>
      </c>
    </row>
    <row r="292" spans="4:15" s="122" customFormat="1" ht="14.65" customHeight="1">
      <c r="D292" s="91" t="s">
        <v>7</v>
      </c>
      <c r="E292" s="91" t="str">
        <f>'Scope 1'!$D$88</f>
        <v xml:space="preserve">Location 8: </v>
      </c>
      <c r="F292" s="91"/>
      <c r="G292" s="91" t="str">
        <f>'Scope 1'!$D$30</f>
        <v>Refrigerant leakage</v>
      </c>
      <c r="H292" s="91" t="str">
        <f>'Scope 1'!$F$30</f>
        <v>kg</v>
      </c>
      <c r="I292" s="91">
        <f>'Scope 1'!$I$94</f>
        <v>0</v>
      </c>
      <c r="J292" s="91" t="str">
        <f t="shared" si="15"/>
        <v>Scope 1Location 8: Refrigerant leakagekg0</v>
      </c>
      <c r="K292" s="123">
        <v>2020</v>
      </c>
      <c r="L292" s="91">
        <f>IFERROR(INDEX('Scope 1'!$AO$21:$AU$113,MATCH(J292,'Scope 1'!$AO$21:$AO$113,0),MATCH(K292,'Scope 1'!$AO$21:$AU$21,0)),0)</f>
        <v>0</v>
      </c>
      <c r="M292" s="91" t="str">
        <f t="shared" si="13"/>
        <v>Scope 1Refrigerant leakagekg0</v>
      </c>
      <c r="N292" s="91">
        <f>IFERROR(INDEX('Emission factors'!$K$14:$P$305,MATCH(M292,'Emission factors'!$J$14:$J$305,0),MATCH(K292,'Emission factors'!$K$12:$P$12,0)),0)</f>
        <v>0</v>
      </c>
      <c r="O292" s="91">
        <f t="shared" si="14"/>
        <v>0</v>
      </c>
    </row>
    <row r="293" spans="4:15" s="122" customFormat="1" ht="14.65" customHeight="1">
      <c r="D293" s="91" t="s">
        <v>7</v>
      </c>
      <c r="E293" s="91" t="str">
        <f>'Scope 1'!$D$88</f>
        <v xml:space="preserve">Location 8: </v>
      </c>
      <c r="F293" s="91"/>
      <c r="G293" s="91" t="str">
        <f>'Scope 1'!$D$30</f>
        <v>Refrigerant leakage</v>
      </c>
      <c r="H293" s="91" t="str">
        <f>'Scope 1'!$F$30</f>
        <v>kg</v>
      </c>
      <c r="I293" s="91">
        <f>'Scope 1'!$N$94</f>
        <v>0</v>
      </c>
      <c r="J293" s="91" t="str">
        <f t="shared" si="15"/>
        <v>Scope 1Location 8: Refrigerant leakagekg0</v>
      </c>
      <c r="K293" s="123">
        <v>2021</v>
      </c>
      <c r="L293" s="91">
        <f>IFERROR(INDEX('Scope 1'!$AO$21:$AU$113,MATCH(J293,'Scope 1'!$AO$21:$AO$113,0),MATCH(K293,'Scope 1'!$AO$21:$AU$21,0)),0)</f>
        <v>0</v>
      </c>
      <c r="M293" s="91" t="str">
        <f t="shared" si="13"/>
        <v>Scope 1Refrigerant leakagekg0</v>
      </c>
      <c r="N293" s="91">
        <f>IFERROR(INDEX('Emission factors'!$K$14:$P$305,MATCH(M293,'Emission factors'!$J$14:$J$305,0),MATCH(K293,'Emission factors'!$K$12:$P$12,0)),0)</f>
        <v>0</v>
      </c>
      <c r="O293" s="91">
        <f t="shared" si="14"/>
        <v>0</v>
      </c>
    </row>
    <row r="294" spans="4:15" s="122" customFormat="1" ht="14.65" customHeight="1">
      <c r="D294" s="91" t="s">
        <v>7</v>
      </c>
      <c r="E294" s="91" t="str">
        <f>'Scope 1'!$D$88</f>
        <v xml:space="preserve">Location 8: </v>
      </c>
      <c r="F294" s="91"/>
      <c r="G294" s="91" t="str">
        <f>'Scope 1'!$D$30</f>
        <v>Refrigerant leakage</v>
      </c>
      <c r="H294" s="91" t="str">
        <f>'Scope 1'!$F$30</f>
        <v>kg</v>
      </c>
      <c r="I294" s="91">
        <f>'Scope 1'!$S$94</f>
        <v>0</v>
      </c>
      <c r="J294" s="91" t="str">
        <f t="shared" si="15"/>
        <v>Scope 1Location 8: Refrigerant leakagekg0</v>
      </c>
      <c r="K294" s="123">
        <v>2022</v>
      </c>
      <c r="L294" s="91">
        <f>IFERROR(INDEX('Scope 1'!$AO$21:$AU$113,MATCH(J294,'Scope 1'!$AO$21:$AO$113,0),MATCH(K294,'Scope 1'!$AO$21:$AU$21,0)),0)</f>
        <v>0</v>
      </c>
      <c r="M294" s="91" t="str">
        <f t="shared" si="13"/>
        <v>Scope 1Refrigerant leakagekg0</v>
      </c>
      <c r="N294" s="91">
        <f>IFERROR(INDEX('Emission factors'!$K$14:$P$305,MATCH(M294,'Emission factors'!$J$14:$J$305,0),MATCH(K294,'Emission factors'!$K$12:$P$12,0)),0)</f>
        <v>0</v>
      </c>
      <c r="O294" s="91">
        <f t="shared" si="14"/>
        <v>0</v>
      </c>
    </row>
    <row r="295" spans="4:15" s="122" customFormat="1" ht="14.65" customHeight="1">
      <c r="D295" s="91" t="s">
        <v>7</v>
      </c>
      <c r="E295" s="91" t="str">
        <f>'Scope 1'!$D$88</f>
        <v xml:space="preserve">Location 8: </v>
      </c>
      <c r="F295" s="91"/>
      <c r="G295" s="91" t="str">
        <f>'Scope 1'!$D$30</f>
        <v>Refrigerant leakage</v>
      </c>
      <c r="H295" s="91" t="str">
        <f>'Scope 1'!$F$30</f>
        <v>kg</v>
      </c>
      <c r="I295" s="91">
        <f>'Scope 1'!$X$94</f>
        <v>0</v>
      </c>
      <c r="J295" s="91" t="str">
        <f t="shared" si="15"/>
        <v>Scope 1Location 8: Refrigerant leakagekg0</v>
      </c>
      <c r="K295" s="123">
        <v>2023</v>
      </c>
      <c r="L295" s="91">
        <f>IFERROR(INDEX('Scope 1'!$AO$21:$AU$113,MATCH(J295,'Scope 1'!$AO$21:$AO$113,0),MATCH(K295,'Scope 1'!$AO$21:$AU$21,0)),0)</f>
        <v>0</v>
      </c>
      <c r="M295" s="91" t="str">
        <f t="shared" si="13"/>
        <v>Scope 1Refrigerant leakagekg0</v>
      </c>
      <c r="N295" s="91">
        <f>IFERROR(INDEX('Emission factors'!$K$14:$P$305,MATCH(M295,'Emission factors'!$J$14:$J$305,0),MATCH(K295,'Emission factors'!$K$12:$P$12,0)),0)</f>
        <v>0</v>
      </c>
      <c r="O295" s="91">
        <f t="shared" si="14"/>
        <v>0</v>
      </c>
    </row>
    <row r="296" spans="4:15" s="122" customFormat="1" ht="14.65" customHeight="1">
      <c r="D296" s="91" t="s">
        <v>7</v>
      </c>
      <c r="E296" s="91" t="str">
        <f>'Scope 1'!$D$88</f>
        <v xml:space="preserve">Location 8: </v>
      </c>
      <c r="F296" s="91"/>
      <c r="G296" s="91" t="str">
        <f>'Scope 1'!$D$30</f>
        <v>Refrigerant leakage</v>
      </c>
      <c r="H296" s="91" t="str">
        <f>'Scope 1'!$F$30</f>
        <v>kg</v>
      </c>
      <c r="I296" s="91">
        <f>'Scope 1'!$AC$94</f>
        <v>0</v>
      </c>
      <c r="J296" s="91" t="str">
        <f t="shared" si="15"/>
        <v>Scope 1Location 8: Refrigerant leakagekg0</v>
      </c>
      <c r="K296" s="123">
        <v>2024</v>
      </c>
      <c r="L296" s="91">
        <f>IFERROR(INDEX('Scope 1'!$AO$21:$AU$113,MATCH(J296,'Scope 1'!$AO$21:$AO$113,0),MATCH(K296,'Scope 1'!$AO$21:$AU$21,0)),0)</f>
        <v>0</v>
      </c>
      <c r="M296" s="91" t="str">
        <f t="shared" si="13"/>
        <v>Scope 1Refrigerant leakagekg0</v>
      </c>
      <c r="N296" s="91">
        <f>IFERROR(INDEX('Emission factors'!$K$14:$P$305,MATCH(M296,'Emission factors'!$J$14:$J$305,0),MATCH(K296,'Emission factors'!$K$12:$P$12,0)),0)</f>
        <v>0</v>
      </c>
      <c r="O296" s="91">
        <f t="shared" si="14"/>
        <v>0</v>
      </c>
    </row>
    <row r="297" spans="4:15" s="122" customFormat="1" ht="14.65" customHeight="1">
      <c r="D297" s="91" t="s">
        <v>7</v>
      </c>
      <c r="E297" s="91" t="str">
        <f>'Scope 1'!$D$88</f>
        <v xml:space="preserve">Location 8: </v>
      </c>
      <c r="F297" s="91"/>
      <c r="G297" s="91" t="str">
        <f>'Scope 1'!$D$30</f>
        <v>Refrigerant leakage</v>
      </c>
      <c r="H297" s="91" t="str">
        <f>'Scope 1'!$F$30</f>
        <v>kg</v>
      </c>
      <c r="I297" s="91">
        <f>'Scope 1'!$AH$94</f>
        <v>0</v>
      </c>
      <c r="J297" s="91" t="str">
        <f t="shared" si="15"/>
        <v>Scope 1Location 8: Refrigerant leakagekg0</v>
      </c>
      <c r="K297" s="123">
        <v>2025</v>
      </c>
      <c r="L297" s="91">
        <f>IFERROR(INDEX('Scope 1'!$AO$21:$AU$113,MATCH(J297,'Scope 1'!$AO$21:$AO$113,0),MATCH(K297,'Scope 1'!$AO$21:$AU$21,0)),0)</f>
        <v>0</v>
      </c>
      <c r="M297" s="91" t="str">
        <f t="shared" si="13"/>
        <v>Scope 1Refrigerant leakagekg0</v>
      </c>
      <c r="N297" s="91">
        <f>IFERROR(INDEX('Emission factors'!$K$14:$P$305,MATCH(M297,'Emission factors'!$J$14:$J$305,0),MATCH(K297,'Emission factors'!$K$12:$P$12,0)),0)</f>
        <v>0</v>
      </c>
      <c r="O297" s="91">
        <f t="shared" si="14"/>
        <v>0</v>
      </c>
    </row>
    <row r="298" spans="4:15" s="122" customFormat="1" ht="14.65" customHeight="1">
      <c r="D298" s="91" t="s">
        <v>7</v>
      </c>
      <c r="E298" s="91" t="str">
        <f>'Scope 1'!$D$88</f>
        <v xml:space="preserve">Location 8: </v>
      </c>
      <c r="F298" s="91"/>
      <c r="G298" s="91" t="str">
        <f>'Scope 1'!$D$30</f>
        <v>Refrigerant leakage</v>
      </c>
      <c r="H298" s="91" t="str">
        <f>'Scope 1'!$F$30</f>
        <v>kg</v>
      </c>
      <c r="I298" s="91">
        <f>'Scope 1'!$I$95</f>
        <v>0</v>
      </c>
      <c r="J298" s="91" t="str">
        <f t="shared" si="15"/>
        <v>Scope 1Location 8: Refrigerant leakagekg0</v>
      </c>
      <c r="K298" s="123">
        <v>2020</v>
      </c>
      <c r="L298" s="91">
        <f>IFERROR(INDEX('Scope 1'!$AO$21:$AU$113,MATCH(J298,'Scope 1'!$AO$21:$AO$113,0),MATCH(K298,'Scope 1'!$AO$21:$AU$21,0)),0)</f>
        <v>0</v>
      </c>
      <c r="M298" s="91" t="str">
        <f t="shared" si="13"/>
        <v>Scope 1Refrigerant leakagekg0</v>
      </c>
      <c r="N298" s="91">
        <f>IFERROR(INDEX('Emission factors'!$K$14:$P$305,MATCH(M298,'Emission factors'!$J$14:$J$305,0),MATCH(K298,'Emission factors'!$K$12:$P$12,0)),0)</f>
        <v>0</v>
      </c>
      <c r="O298" s="91">
        <f t="shared" si="14"/>
        <v>0</v>
      </c>
    </row>
    <row r="299" spans="4:15" s="122" customFormat="1" ht="14.65" customHeight="1">
      <c r="D299" s="91" t="s">
        <v>7</v>
      </c>
      <c r="E299" s="91" t="str">
        <f>'Scope 1'!$D$88</f>
        <v xml:space="preserve">Location 8: </v>
      </c>
      <c r="F299" s="91"/>
      <c r="G299" s="91" t="str">
        <f>'Scope 1'!$D$30</f>
        <v>Refrigerant leakage</v>
      </c>
      <c r="H299" s="91" t="str">
        <f>'Scope 1'!$F$30</f>
        <v>kg</v>
      </c>
      <c r="I299" s="91">
        <f>'Scope 1'!$N$95</f>
        <v>0</v>
      </c>
      <c r="J299" s="91" t="str">
        <f t="shared" si="15"/>
        <v>Scope 1Location 8: Refrigerant leakagekg0</v>
      </c>
      <c r="K299" s="123">
        <v>2021</v>
      </c>
      <c r="L299" s="91">
        <f>IFERROR(INDEX('Scope 1'!$AO$21:$AU$113,MATCH(J299,'Scope 1'!$AO$21:$AO$113,0),MATCH(K299,'Scope 1'!$AO$21:$AU$21,0)),0)</f>
        <v>0</v>
      </c>
      <c r="M299" s="91" t="str">
        <f t="shared" si="13"/>
        <v>Scope 1Refrigerant leakagekg0</v>
      </c>
      <c r="N299" s="91">
        <f>IFERROR(INDEX('Emission factors'!$K$14:$P$305,MATCH(M299,'Emission factors'!$J$14:$J$305,0),MATCH(K299,'Emission factors'!$K$12:$P$12,0)),0)</f>
        <v>0</v>
      </c>
      <c r="O299" s="91">
        <f t="shared" si="14"/>
        <v>0</v>
      </c>
    </row>
    <row r="300" spans="4:15" s="122" customFormat="1" ht="14.65" customHeight="1">
      <c r="D300" s="91" t="s">
        <v>7</v>
      </c>
      <c r="E300" s="91" t="str">
        <f>'Scope 1'!$D$88</f>
        <v xml:space="preserve">Location 8: </v>
      </c>
      <c r="F300" s="91"/>
      <c r="G300" s="91" t="str">
        <f>'Scope 1'!$D$30</f>
        <v>Refrigerant leakage</v>
      </c>
      <c r="H300" s="91" t="str">
        <f>'Scope 1'!$F$30</f>
        <v>kg</v>
      </c>
      <c r="I300" s="91">
        <f>'Scope 1'!$S$95</f>
        <v>0</v>
      </c>
      <c r="J300" s="91" t="str">
        <f t="shared" si="15"/>
        <v>Scope 1Location 8: Refrigerant leakagekg0</v>
      </c>
      <c r="K300" s="123">
        <v>2022</v>
      </c>
      <c r="L300" s="91">
        <f>IFERROR(INDEX('Scope 1'!$AO$21:$AU$113,MATCH(J300,'Scope 1'!$AO$21:$AO$113,0),MATCH(K300,'Scope 1'!$AO$21:$AU$21,0)),0)</f>
        <v>0</v>
      </c>
      <c r="M300" s="91" t="str">
        <f t="shared" si="13"/>
        <v>Scope 1Refrigerant leakagekg0</v>
      </c>
      <c r="N300" s="91">
        <f>IFERROR(INDEX('Emission factors'!$K$14:$P$305,MATCH(M300,'Emission factors'!$J$14:$J$305,0),MATCH(K300,'Emission factors'!$K$12:$P$12,0)),0)</f>
        <v>0</v>
      </c>
      <c r="O300" s="91">
        <f t="shared" si="14"/>
        <v>0</v>
      </c>
    </row>
    <row r="301" spans="4:15" s="122" customFormat="1" ht="14.65" customHeight="1">
      <c r="D301" s="91" t="s">
        <v>7</v>
      </c>
      <c r="E301" s="91" t="str">
        <f>'Scope 1'!$D$88</f>
        <v xml:space="preserve">Location 8: </v>
      </c>
      <c r="F301" s="91"/>
      <c r="G301" s="91" t="str">
        <f>'Scope 1'!$D$30</f>
        <v>Refrigerant leakage</v>
      </c>
      <c r="H301" s="91" t="str">
        <f>'Scope 1'!$F$30</f>
        <v>kg</v>
      </c>
      <c r="I301" s="91">
        <f>'Scope 1'!$X$95</f>
        <v>0</v>
      </c>
      <c r="J301" s="91" t="str">
        <f t="shared" si="15"/>
        <v>Scope 1Location 8: Refrigerant leakagekg0</v>
      </c>
      <c r="K301" s="123">
        <v>2023</v>
      </c>
      <c r="L301" s="91">
        <f>IFERROR(INDEX('Scope 1'!$AO$21:$AU$113,MATCH(J301,'Scope 1'!$AO$21:$AO$113,0),MATCH(K301,'Scope 1'!$AO$21:$AU$21,0)),0)</f>
        <v>0</v>
      </c>
      <c r="M301" s="91" t="str">
        <f t="shared" si="13"/>
        <v>Scope 1Refrigerant leakagekg0</v>
      </c>
      <c r="N301" s="91">
        <f>IFERROR(INDEX('Emission factors'!$K$14:$P$305,MATCH(M301,'Emission factors'!$J$14:$J$305,0),MATCH(K301,'Emission factors'!$K$12:$P$12,0)),0)</f>
        <v>0</v>
      </c>
      <c r="O301" s="91">
        <f t="shared" si="14"/>
        <v>0</v>
      </c>
    </row>
    <row r="302" spans="4:15" s="122" customFormat="1" ht="14.65" customHeight="1">
      <c r="D302" s="91" t="s">
        <v>7</v>
      </c>
      <c r="E302" s="91" t="str">
        <f>'Scope 1'!$D$88</f>
        <v xml:space="preserve">Location 8: </v>
      </c>
      <c r="F302" s="91"/>
      <c r="G302" s="91" t="str">
        <f>'Scope 1'!$D$30</f>
        <v>Refrigerant leakage</v>
      </c>
      <c r="H302" s="91" t="str">
        <f>'Scope 1'!$F$30</f>
        <v>kg</v>
      </c>
      <c r="I302" s="91">
        <f>'Scope 1'!$AC$95</f>
        <v>0</v>
      </c>
      <c r="J302" s="91" t="str">
        <f t="shared" si="15"/>
        <v>Scope 1Location 8: Refrigerant leakagekg0</v>
      </c>
      <c r="K302" s="123">
        <v>2024</v>
      </c>
      <c r="L302" s="91">
        <f>IFERROR(INDEX('Scope 1'!$AO$21:$AU$113,MATCH(J302,'Scope 1'!$AO$21:$AO$113,0),MATCH(K302,'Scope 1'!$AO$21:$AU$21,0)),0)</f>
        <v>0</v>
      </c>
      <c r="M302" s="91" t="str">
        <f t="shared" si="13"/>
        <v>Scope 1Refrigerant leakagekg0</v>
      </c>
      <c r="N302" s="91">
        <f>IFERROR(INDEX('Emission factors'!$K$14:$P$305,MATCH(M302,'Emission factors'!$J$14:$J$305,0),MATCH(K302,'Emission factors'!$K$12:$P$12,0)),0)</f>
        <v>0</v>
      </c>
      <c r="O302" s="91">
        <f t="shared" si="14"/>
        <v>0</v>
      </c>
    </row>
    <row r="303" spans="4:15" s="122" customFormat="1" ht="14.65" customHeight="1">
      <c r="D303" s="91" t="s">
        <v>7</v>
      </c>
      <c r="E303" s="91" t="str">
        <f>'Scope 1'!$D$88</f>
        <v xml:space="preserve">Location 8: </v>
      </c>
      <c r="F303" s="91"/>
      <c r="G303" s="91" t="str">
        <f>'Scope 1'!$D$30</f>
        <v>Refrigerant leakage</v>
      </c>
      <c r="H303" s="91" t="str">
        <f>'Scope 1'!$F$30</f>
        <v>kg</v>
      </c>
      <c r="I303" s="91">
        <f>'Scope 1'!$AH$95</f>
        <v>0</v>
      </c>
      <c r="J303" s="91" t="str">
        <f t="shared" si="15"/>
        <v>Scope 1Location 8: Refrigerant leakagekg0</v>
      </c>
      <c r="K303" s="123">
        <v>2025</v>
      </c>
      <c r="L303" s="91">
        <f>IFERROR(INDEX('Scope 1'!$AO$21:$AU$113,MATCH(J303,'Scope 1'!$AO$21:$AO$113,0),MATCH(K303,'Scope 1'!$AO$21:$AU$21,0)),0)</f>
        <v>0</v>
      </c>
      <c r="M303" s="91" t="str">
        <f t="shared" si="13"/>
        <v>Scope 1Refrigerant leakagekg0</v>
      </c>
      <c r="N303" s="91">
        <f>IFERROR(INDEX('Emission factors'!$K$14:$P$305,MATCH(M303,'Emission factors'!$J$14:$J$305,0),MATCH(K303,'Emission factors'!$K$12:$P$12,0)),0)</f>
        <v>0</v>
      </c>
      <c r="O303" s="91">
        <f t="shared" si="14"/>
        <v>0</v>
      </c>
    </row>
    <row r="304" spans="4:15" s="122" customFormat="1" ht="14.65" customHeight="1">
      <c r="D304" s="91" t="s">
        <v>7</v>
      </c>
      <c r="E304" s="91" t="str">
        <f>'Scope 1'!$D$97</f>
        <v xml:space="preserve">Location 9: </v>
      </c>
      <c r="F304" s="91"/>
      <c r="G304" s="91" t="str">
        <f>'Scope 1'!$D$27</f>
        <v>Natural gas</v>
      </c>
      <c r="H304" s="91" t="str">
        <f>'Scope 1'!$F$99</f>
        <v>Select unit</v>
      </c>
      <c r="I304" s="91"/>
      <c r="J304" s="91" t="str">
        <f t="shared" si="15"/>
        <v>Scope 1Location 9: Natural gasSelect unit</v>
      </c>
      <c r="K304" s="123">
        <v>2020</v>
      </c>
      <c r="L304" s="91">
        <f>IFERROR(INDEX('Scope 1'!$AO$21:$AU$113,MATCH(J304,'Scope 1'!$AO$21:$AO$113,0),MATCH(K304,'Scope 1'!$AO$21:$AU$21,0)),0)</f>
        <v>0</v>
      </c>
      <c r="M304" s="91" t="str">
        <f t="shared" si="13"/>
        <v>Scope 1Natural gasSelect unit</v>
      </c>
      <c r="N304" s="91">
        <f>IFERROR(INDEX('Emission factors'!$K$14:$P$305,MATCH(M304,'Emission factors'!$J$14:$J$305,0),MATCH(K304,'Emission factors'!$K$12:$P$12,0)),0)</f>
        <v>0</v>
      </c>
      <c r="O304" s="91">
        <f t="shared" si="14"/>
        <v>0</v>
      </c>
    </row>
    <row r="305" spans="4:15" s="122" customFormat="1" ht="14.65" customHeight="1">
      <c r="D305" s="91" t="s">
        <v>7</v>
      </c>
      <c r="E305" s="91" t="str">
        <f>'Scope 1'!$D$97</f>
        <v xml:space="preserve">Location 9: </v>
      </c>
      <c r="F305" s="91"/>
      <c r="G305" s="91" t="str">
        <f>'Scope 1'!$D$27</f>
        <v>Natural gas</v>
      </c>
      <c r="H305" s="91" t="str">
        <f>'Scope 1'!$F$99</f>
        <v>Select unit</v>
      </c>
      <c r="I305" s="91"/>
      <c r="J305" s="91" t="str">
        <f t="shared" si="15"/>
        <v>Scope 1Location 9: Natural gasSelect unit</v>
      </c>
      <c r="K305" s="123">
        <v>2021</v>
      </c>
      <c r="L305" s="91">
        <f>IFERROR(INDEX('Scope 1'!$AO$21:$AU$113,MATCH(J305,'Scope 1'!$AO$21:$AO$113,0),MATCH(K305,'Scope 1'!$AO$21:$AU$21,0)),0)</f>
        <v>0</v>
      </c>
      <c r="M305" s="91" t="str">
        <f t="shared" si="13"/>
        <v>Scope 1Natural gasSelect unit</v>
      </c>
      <c r="N305" s="91">
        <f>IFERROR(INDEX('Emission factors'!$K$14:$P$305,MATCH(M305,'Emission factors'!$J$14:$J$305,0),MATCH(K305,'Emission factors'!$K$12:$P$12,0)),0)</f>
        <v>0</v>
      </c>
      <c r="O305" s="91">
        <f t="shared" si="14"/>
        <v>0</v>
      </c>
    </row>
    <row r="306" spans="4:15" s="122" customFormat="1" ht="14.65" customHeight="1">
      <c r="D306" s="91" t="s">
        <v>7</v>
      </c>
      <c r="E306" s="91" t="str">
        <f>'Scope 1'!$D$97</f>
        <v xml:space="preserve">Location 9: </v>
      </c>
      <c r="F306" s="91"/>
      <c r="G306" s="91" t="str">
        <f>'Scope 1'!$D$27</f>
        <v>Natural gas</v>
      </c>
      <c r="H306" s="91" t="str">
        <f>'Scope 1'!$F$99</f>
        <v>Select unit</v>
      </c>
      <c r="I306" s="91"/>
      <c r="J306" s="91" t="str">
        <f t="shared" si="15"/>
        <v>Scope 1Location 9: Natural gasSelect unit</v>
      </c>
      <c r="K306" s="123">
        <v>2022</v>
      </c>
      <c r="L306" s="91">
        <f>IFERROR(INDEX('Scope 1'!$AO$21:$AU$113,MATCH(J306,'Scope 1'!$AO$21:$AO$113,0),MATCH(K306,'Scope 1'!$AO$21:$AU$21,0)),0)</f>
        <v>0</v>
      </c>
      <c r="M306" s="91" t="str">
        <f t="shared" si="13"/>
        <v>Scope 1Natural gasSelect unit</v>
      </c>
      <c r="N306" s="91">
        <f>IFERROR(INDEX('Emission factors'!$K$14:$P$305,MATCH(M306,'Emission factors'!$J$14:$J$305,0),MATCH(K306,'Emission factors'!$K$12:$P$12,0)),0)</f>
        <v>0</v>
      </c>
      <c r="O306" s="91">
        <f t="shared" si="14"/>
        <v>0</v>
      </c>
    </row>
    <row r="307" spans="4:15" s="122" customFormat="1" ht="14.65" customHeight="1">
      <c r="D307" s="91" t="s">
        <v>7</v>
      </c>
      <c r="E307" s="91" t="str">
        <f>'Scope 1'!$D$97</f>
        <v xml:space="preserve">Location 9: </v>
      </c>
      <c r="F307" s="91"/>
      <c r="G307" s="91" t="str">
        <f>'Scope 1'!$D$27</f>
        <v>Natural gas</v>
      </c>
      <c r="H307" s="91" t="str">
        <f>'Scope 1'!$F$99</f>
        <v>Select unit</v>
      </c>
      <c r="I307" s="91"/>
      <c r="J307" s="91" t="str">
        <f t="shared" si="15"/>
        <v>Scope 1Location 9: Natural gasSelect unit</v>
      </c>
      <c r="K307" s="123">
        <v>2023</v>
      </c>
      <c r="L307" s="91">
        <f>IFERROR(INDEX('Scope 1'!$AO$21:$AU$113,MATCH(J307,'Scope 1'!$AO$21:$AO$113,0),MATCH(K307,'Scope 1'!$AO$21:$AU$21,0)),0)</f>
        <v>0</v>
      </c>
      <c r="M307" s="91" t="str">
        <f t="shared" si="13"/>
        <v>Scope 1Natural gasSelect unit</v>
      </c>
      <c r="N307" s="91">
        <f>IFERROR(INDEX('Emission factors'!$K$14:$P$305,MATCH(M307,'Emission factors'!$J$14:$J$305,0),MATCH(K307,'Emission factors'!$K$12:$P$12,0)),0)</f>
        <v>0</v>
      </c>
      <c r="O307" s="91">
        <f t="shared" si="14"/>
        <v>0</v>
      </c>
    </row>
    <row r="308" spans="4:15" s="122" customFormat="1" ht="14.65" customHeight="1">
      <c r="D308" s="91" t="s">
        <v>7</v>
      </c>
      <c r="E308" s="91" t="str">
        <f>'Scope 1'!$D$97</f>
        <v xml:space="preserve">Location 9: </v>
      </c>
      <c r="F308" s="91"/>
      <c r="G308" s="91" t="str">
        <f>'Scope 1'!$D$27</f>
        <v>Natural gas</v>
      </c>
      <c r="H308" s="91" t="str">
        <f>'Scope 1'!$F$99</f>
        <v>Select unit</v>
      </c>
      <c r="I308" s="91"/>
      <c r="J308" s="91" t="str">
        <f t="shared" si="15"/>
        <v>Scope 1Location 9: Natural gasSelect unit</v>
      </c>
      <c r="K308" s="123">
        <v>2024</v>
      </c>
      <c r="L308" s="91">
        <f>IFERROR(INDEX('Scope 1'!$AO$21:$AU$113,MATCH(J308,'Scope 1'!$AO$21:$AO$113,0),MATCH(K308,'Scope 1'!$AO$21:$AU$21,0)),0)</f>
        <v>0</v>
      </c>
      <c r="M308" s="91" t="str">
        <f t="shared" si="13"/>
        <v>Scope 1Natural gasSelect unit</v>
      </c>
      <c r="N308" s="91">
        <f>IFERROR(INDEX('Emission factors'!$K$14:$P$305,MATCH(M308,'Emission factors'!$J$14:$J$305,0),MATCH(K308,'Emission factors'!$K$12:$P$12,0)),0)</f>
        <v>0</v>
      </c>
      <c r="O308" s="91">
        <f t="shared" si="14"/>
        <v>0</v>
      </c>
    </row>
    <row r="309" spans="4:15" s="122" customFormat="1" ht="14.65" customHeight="1">
      <c r="D309" s="91" t="s">
        <v>7</v>
      </c>
      <c r="E309" s="91" t="str">
        <f>'Scope 1'!$D$97</f>
        <v xml:space="preserve">Location 9: </v>
      </c>
      <c r="F309" s="91"/>
      <c r="G309" s="91" t="str">
        <f>'Scope 1'!$D$27</f>
        <v>Natural gas</v>
      </c>
      <c r="H309" s="91" t="str">
        <f>'Scope 1'!$F$99</f>
        <v>Select unit</v>
      </c>
      <c r="I309" s="91"/>
      <c r="J309" s="91" t="str">
        <f t="shared" si="15"/>
        <v>Scope 1Location 9: Natural gasSelect unit</v>
      </c>
      <c r="K309" s="123">
        <v>2025</v>
      </c>
      <c r="L309" s="91">
        <f>IFERROR(INDEX('Scope 1'!$AO$21:$AU$113,MATCH(J309,'Scope 1'!$AO$21:$AO$113,0),MATCH(K309,'Scope 1'!$AO$21:$AU$21,0)),0)</f>
        <v>0</v>
      </c>
      <c r="M309" s="91" t="str">
        <f t="shared" si="13"/>
        <v>Scope 1Natural gasSelect unit</v>
      </c>
      <c r="N309" s="91">
        <f>IFERROR(INDEX('Emission factors'!$K$14:$P$305,MATCH(M309,'Emission factors'!$J$14:$J$305,0),MATCH(K309,'Emission factors'!$K$12:$P$12,0)),0)</f>
        <v>0</v>
      </c>
      <c r="O309" s="91">
        <f t="shared" si="14"/>
        <v>0</v>
      </c>
    </row>
    <row r="310" spans="4:15" s="122" customFormat="1" ht="14.65" customHeight="1">
      <c r="D310" s="91" t="s">
        <v>7</v>
      </c>
      <c r="E310" s="91" t="str">
        <f>'Scope 1'!$D$97</f>
        <v xml:space="preserve">Location 9: </v>
      </c>
      <c r="F310" s="91"/>
      <c r="G310" s="91" t="str">
        <f>'Scope 1'!$D$28</f>
        <v>Diesel consumption for energy generation</v>
      </c>
      <c r="H310" s="91" t="str">
        <f>'Scope 1'!$F$28</f>
        <v>Liters</v>
      </c>
      <c r="I310" s="91"/>
      <c r="J310" s="91" t="str">
        <f t="shared" si="15"/>
        <v>Scope 1Location 9: Diesel consumption for energy generationLiters</v>
      </c>
      <c r="K310" s="123">
        <v>2020</v>
      </c>
      <c r="L310" s="91">
        <f>IFERROR(INDEX('Scope 1'!$AO$21:$AU$113,MATCH(J310,'Scope 1'!$AO$21:$AO$113,0),MATCH(K310,'Scope 1'!$AO$21:$AU$21,0)),0)</f>
        <v>0</v>
      </c>
      <c r="M310" s="91" t="str">
        <f t="shared" si="13"/>
        <v>Scope 1Diesel consumption for energy generationLiters</v>
      </c>
      <c r="N310" s="91">
        <f>IFERROR(INDEX('Emission factors'!$K$14:$P$305,MATCH(M310,'Emission factors'!$J$14:$J$305,0),MATCH(K310,'Emission factors'!$K$12:$P$12,0)),0)</f>
        <v>2.6059999999999999</v>
      </c>
      <c r="O310" s="91">
        <f t="shared" si="14"/>
        <v>0</v>
      </c>
    </row>
    <row r="311" spans="4:15" s="122" customFormat="1" ht="14.65" customHeight="1">
      <c r="D311" s="91" t="s">
        <v>7</v>
      </c>
      <c r="E311" s="91" t="str">
        <f>'Scope 1'!$D$97</f>
        <v xml:space="preserve">Location 9: </v>
      </c>
      <c r="F311" s="91"/>
      <c r="G311" s="91" t="str">
        <f>'Scope 1'!$D$28</f>
        <v>Diesel consumption for energy generation</v>
      </c>
      <c r="H311" s="91" t="str">
        <f>'Scope 1'!$F$28</f>
        <v>Liters</v>
      </c>
      <c r="I311" s="91"/>
      <c r="J311" s="91" t="str">
        <f t="shared" si="15"/>
        <v>Scope 1Location 9: Diesel consumption for energy generationLiters</v>
      </c>
      <c r="K311" s="123">
        <v>2021</v>
      </c>
      <c r="L311" s="91">
        <f>IFERROR(INDEX('Scope 1'!$AO$21:$AU$113,MATCH(J311,'Scope 1'!$AO$21:$AO$113,0),MATCH(K311,'Scope 1'!$AO$21:$AU$21,0)),0)</f>
        <v>0</v>
      </c>
      <c r="M311" s="91" t="str">
        <f t="shared" si="13"/>
        <v>Scope 1Diesel consumption for energy generationLiters</v>
      </c>
      <c r="N311" s="91">
        <f>IFERROR(INDEX('Emission factors'!$K$14:$P$305,MATCH(M311,'Emission factors'!$J$14:$J$305,0),MATCH(K311,'Emission factors'!$K$12:$P$12,0)),0)</f>
        <v>2.4740000000000002</v>
      </c>
      <c r="O311" s="91">
        <f t="shared" si="14"/>
        <v>0</v>
      </c>
    </row>
    <row r="312" spans="4:15" s="122" customFormat="1" ht="14.65" customHeight="1">
      <c r="D312" s="91" t="s">
        <v>7</v>
      </c>
      <c r="E312" s="91" t="str">
        <f>'Scope 1'!$D$97</f>
        <v xml:space="preserve">Location 9: </v>
      </c>
      <c r="F312" s="91"/>
      <c r="G312" s="91" t="str">
        <f>'Scope 1'!$D$28</f>
        <v>Diesel consumption for energy generation</v>
      </c>
      <c r="H312" s="91" t="str">
        <f>'Scope 1'!$F$28</f>
        <v>Liters</v>
      </c>
      <c r="I312" s="91"/>
      <c r="J312" s="91" t="str">
        <f t="shared" si="15"/>
        <v>Scope 1Location 9: Diesel consumption for energy generationLiters</v>
      </c>
      <c r="K312" s="123">
        <v>2022</v>
      </c>
      <c r="L312" s="91">
        <f>IFERROR(INDEX('Scope 1'!$AO$21:$AU$113,MATCH(J312,'Scope 1'!$AO$21:$AO$113,0),MATCH(K312,'Scope 1'!$AO$21:$AU$21,0)),0)</f>
        <v>0</v>
      </c>
      <c r="M312" s="91" t="str">
        <f t="shared" si="13"/>
        <v>Scope 1Diesel consumption for energy generationLiters</v>
      </c>
      <c r="N312" s="91">
        <f>IFERROR(INDEX('Emission factors'!$K$14:$P$305,MATCH(M312,'Emission factors'!$J$14:$J$305,0),MATCH(K312,'Emission factors'!$K$12:$P$12,0)),0)</f>
        <v>2.4740000000000002</v>
      </c>
      <c r="O312" s="91">
        <f t="shared" si="14"/>
        <v>0</v>
      </c>
    </row>
    <row r="313" spans="4:15" s="122" customFormat="1" ht="14.65" customHeight="1">
      <c r="D313" s="91" t="s">
        <v>7</v>
      </c>
      <c r="E313" s="91" t="str">
        <f>'Scope 1'!$D$97</f>
        <v xml:space="preserve">Location 9: </v>
      </c>
      <c r="F313" s="91"/>
      <c r="G313" s="91" t="str">
        <f>'Scope 1'!$D$28</f>
        <v>Diesel consumption for energy generation</v>
      </c>
      <c r="H313" s="91" t="str">
        <f>'Scope 1'!$F$28</f>
        <v>Liters</v>
      </c>
      <c r="I313" s="91"/>
      <c r="J313" s="91" t="str">
        <f t="shared" si="15"/>
        <v>Scope 1Location 9: Diesel consumption for energy generationLiters</v>
      </c>
      <c r="K313" s="123">
        <v>2023</v>
      </c>
      <c r="L313" s="91">
        <f>IFERROR(INDEX('Scope 1'!$AO$21:$AU$113,MATCH(J313,'Scope 1'!$AO$21:$AO$113,0),MATCH(K313,'Scope 1'!$AO$21:$AU$21,0)),0)</f>
        <v>0</v>
      </c>
      <c r="M313" s="91" t="str">
        <f t="shared" si="13"/>
        <v>Scope 1Diesel consumption for energy generationLiters</v>
      </c>
      <c r="N313" s="91">
        <f>IFERROR(INDEX('Emission factors'!$K$14:$P$305,MATCH(M313,'Emission factors'!$J$14:$J$305,0),MATCH(K313,'Emission factors'!$K$12:$P$12,0)),0)</f>
        <v>2.468</v>
      </c>
      <c r="O313" s="91">
        <f t="shared" si="14"/>
        <v>0</v>
      </c>
    </row>
    <row r="314" spans="4:15" s="122" customFormat="1" ht="14.65" customHeight="1">
      <c r="D314" s="91" t="s">
        <v>7</v>
      </c>
      <c r="E314" s="91" t="str">
        <f>'Scope 1'!$D$97</f>
        <v xml:space="preserve">Location 9: </v>
      </c>
      <c r="F314" s="91"/>
      <c r="G314" s="91" t="str">
        <f>'Scope 1'!$D$28</f>
        <v>Diesel consumption for energy generation</v>
      </c>
      <c r="H314" s="91" t="str">
        <f>'Scope 1'!$F$28</f>
        <v>Liters</v>
      </c>
      <c r="I314" s="91"/>
      <c r="J314" s="91" t="str">
        <f t="shared" si="15"/>
        <v>Scope 1Location 9: Diesel consumption for energy generationLiters</v>
      </c>
      <c r="K314" s="123">
        <v>2024</v>
      </c>
      <c r="L314" s="91">
        <f>IFERROR(INDEX('Scope 1'!$AO$21:$AU$113,MATCH(J314,'Scope 1'!$AO$21:$AO$113,0),MATCH(K314,'Scope 1'!$AO$21:$AU$21,0)),0)</f>
        <v>0</v>
      </c>
      <c r="M314" s="91" t="str">
        <f t="shared" si="13"/>
        <v>Scope 1Diesel consumption for energy generationLiters</v>
      </c>
      <c r="N314" s="91">
        <f>IFERROR(INDEX('Emission factors'!$K$14:$P$305,MATCH(M314,'Emission factors'!$J$14:$J$305,0),MATCH(K314,'Emission factors'!$K$12:$P$12,0)),0)</f>
        <v>0</v>
      </c>
      <c r="O314" s="91">
        <f t="shared" si="14"/>
        <v>0</v>
      </c>
    </row>
    <row r="315" spans="4:15" s="122" customFormat="1" ht="14.65" customHeight="1">
      <c r="D315" s="91" t="s">
        <v>7</v>
      </c>
      <c r="E315" s="91" t="str">
        <f>'Scope 1'!$D$97</f>
        <v xml:space="preserve">Location 9: </v>
      </c>
      <c r="F315" s="91"/>
      <c r="G315" s="91" t="str">
        <f>'Scope 1'!$D$28</f>
        <v>Diesel consumption for energy generation</v>
      </c>
      <c r="H315" s="91" t="str">
        <f>'Scope 1'!$F$28</f>
        <v>Liters</v>
      </c>
      <c r="I315" s="91"/>
      <c r="J315" s="91" t="str">
        <f t="shared" si="15"/>
        <v>Scope 1Location 9: Diesel consumption for energy generationLiters</v>
      </c>
      <c r="K315" s="123">
        <v>2025</v>
      </c>
      <c r="L315" s="91">
        <f>IFERROR(INDEX('Scope 1'!$AO$21:$AU$113,MATCH(J315,'Scope 1'!$AO$21:$AO$113,0),MATCH(K315,'Scope 1'!$AO$21:$AU$21,0)),0)</f>
        <v>0</v>
      </c>
      <c r="M315" s="91" t="str">
        <f t="shared" si="13"/>
        <v>Scope 1Diesel consumption for energy generationLiters</v>
      </c>
      <c r="N315" s="91">
        <f>IFERROR(INDEX('Emission factors'!$K$14:$P$305,MATCH(M315,'Emission factors'!$J$14:$J$305,0),MATCH(K315,'Emission factors'!$K$12:$P$12,0)),0)</f>
        <v>0</v>
      </c>
      <c r="O315" s="91">
        <f t="shared" si="14"/>
        <v>0</v>
      </c>
    </row>
    <row r="316" spans="4:15" s="122" customFormat="1" ht="14.65" customHeight="1">
      <c r="D316" s="91" t="s">
        <v>7</v>
      </c>
      <c r="E316" s="91" t="str">
        <f>'Scope 1'!$D$97</f>
        <v xml:space="preserve">Location 9: </v>
      </c>
      <c r="F316" s="91"/>
      <c r="G316" s="91" t="str">
        <f>'Scope 1'!$D$29</f>
        <v>Petrol consumption for energy generation</v>
      </c>
      <c r="H316" s="91" t="str">
        <f>'Scope 1'!$F$29</f>
        <v>Liters</v>
      </c>
      <c r="I316" s="91"/>
      <c r="J316" s="91" t="str">
        <f t="shared" si="15"/>
        <v>Scope 1Location 9: Petrol consumption for energy generationLiters</v>
      </c>
      <c r="K316" s="123">
        <v>2020</v>
      </c>
      <c r="L316" s="91">
        <f>IFERROR(INDEX('Scope 1'!$AO$21:$AU$113,MATCH(J316,'Scope 1'!$AO$21:$AO$113,0),MATCH(K316,'Scope 1'!$AO$21:$AU$21,0)),0)</f>
        <v>0</v>
      </c>
      <c r="M316" s="91" t="str">
        <f t="shared" si="13"/>
        <v>Scope 1Petrol consumption for energy generationLiters</v>
      </c>
      <c r="N316" s="91">
        <f>IFERROR(INDEX('Emission factors'!$K$14:$P$305,MATCH(M316,'Emission factors'!$J$14:$J$305,0),MATCH(K316,'Emission factors'!$K$12:$P$12,0)),0)</f>
        <v>2.2690000000000001</v>
      </c>
      <c r="O316" s="91">
        <f t="shared" si="14"/>
        <v>0</v>
      </c>
    </row>
    <row r="317" spans="4:15" s="122" customFormat="1" ht="14.65" customHeight="1">
      <c r="D317" s="91" t="s">
        <v>7</v>
      </c>
      <c r="E317" s="91" t="str">
        <f>'Scope 1'!$D$97</f>
        <v xml:space="preserve">Location 9: </v>
      </c>
      <c r="F317" s="91"/>
      <c r="G317" s="91" t="str">
        <f>'Scope 1'!$D$29</f>
        <v>Petrol consumption for energy generation</v>
      </c>
      <c r="H317" s="91" t="str">
        <f>'Scope 1'!$F$29</f>
        <v>Liters</v>
      </c>
      <c r="I317" s="91"/>
      <c r="J317" s="91" t="str">
        <f t="shared" si="15"/>
        <v>Scope 1Location 9: Petrol consumption for energy generationLiters</v>
      </c>
      <c r="K317" s="123">
        <v>2021</v>
      </c>
      <c r="L317" s="91">
        <f>IFERROR(INDEX('Scope 1'!$AO$21:$AU$113,MATCH(J317,'Scope 1'!$AO$21:$AO$113,0),MATCH(K317,'Scope 1'!$AO$21:$AU$21,0)),0)</f>
        <v>0</v>
      </c>
      <c r="M317" s="91" t="str">
        <f t="shared" si="13"/>
        <v>Scope 1Petrol consumption for energy generationLiters</v>
      </c>
      <c r="N317" s="91">
        <f>IFERROR(INDEX('Emission factors'!$K$14:$P$305,MATCH(M317,'Emission factors'!$J$14:$J$305,0),MATCH(K317,'Emission factors'!$K$12:$P$12,0)),0)</f>
        <v>2.141</v>
      </c>
      <c r="O317" s="91">
        <f t="shared" si="14"/>
        <v>0</v>
      </c>
    </row>
    <row r="318" spans="4:15" s="122" customFormat="1" ht="14.65" customHeight="1">
      <c r="D318" s="91" t="s">
        <v>7</v>
      </c>
      <c r="E318" s="91" t="str">
        <f>'Scope 1'!$D$97</f>
        <v xml:space="preserve">Location 9: </v>
      </c>
      <c r="F318" s="91"/>
      <c r="G318" s="91" t="str">
        <f>'Scope 1'!$D$29</f>
        <v>Petrol consumption for energy generation</v>
      </c>
      <c r="H318" s="91" t="str">
        <f>'Scope 1'!$F$29</f>
        <v>Liters</v>
      </c>
      <c r="I318" s="91"/>
      <c r="J318" s="91" t="str">
        <f t="shared" si="15"/>
        <v>Scope 1Location 9: Petrol consumption for energy generationLiters</v>
      </c>
      <c r="K318" s="123">
        <v>2022</v>
      </c>
      <c r="L318" s="91">
        <f>IFERROR(INDEX('Scope 1'!$AO$21:$AU$113,MATCH(J318,'Scope 1'!$AO$21:$AO$113,0),MATCH(K318,'Scope 1'!$AO$21:$AU$21,0)),0)</f>
        <v>0</v>
      </c>
      <c r="M318" s="91" t="str">
        <f t="shared" si="13"/>
        <v>Scope 1Petrol consumption for energy generationLiters</v>
      </c>
      <c r="N318" s="91">
        <f>IFERROR(INDEX('Emission factors'!$K$14:$P$305,MATCH(M318,'Emission factors'!$J$14:$J$305,0),MATCH(K318,'Emission factors'!$K$12:$P$12,0)),0)</f>
        <v>2.141</v>
      </c>
      <c r="O318" s="91">
        <f t="shared" si="14"/>
        <v>0</v>
      </c>
    </row>
    <row r="319" spans="4:15" s="122" customFormat="1" ht="14.65" customHeight="1">
      <c r="D319" s="91" t="s">
        <v>7</v>
      </c>
      <c r="E319" s="91" t="str">
        <f>'Scope 1'!$D$97</f>
        <v xml:space="preserve">Location 9: </v>
      </c>
      <c r="F319" s="91"/>
      <c r="G319" s="91" t="str">
        <f>'Scope 1'!$D$29</f>
        <v>Petrol consumption for energy generation</v>
      </c>
      <c r="H319" s="91" t="str">
        <f>'Scope 1'!$F$29</f>
        <v>Liters</v>
      </c>
      <c r="I319" s="91"/>
      <c r="J319" s="91" t="str">
        <f t="shared" si="15"/>
        <v>Scope 1Location 9: Petrol consumption for energy generationLiters</v>
      </c>
      <c r="K319" s="123">
        <v>2023</v>
      </c>
      <c r="L319" s="91">
        <f>IFERROR(INDEX('Scope 1'!$AO$21:$AU$113,MATCH(J319,'Scope 1'!$AO$21:$AO$113,0),MATCH(K319,'Scope 1'!$AO$21:$AU$21,0)),0)</f>
        <v>0</v>
      </c>
      <c r="M319" s="91" t="str">
        <f t="shared" si="13"/>
        <v>Scope 1Petrol consumption for energy generationLiters</v>
      </c>
      <c r="N319" s="91">
        <f>IFERROR(INDEX('Emission factors'!$K$14:$P$305,MATCH(M319,'Emission factors'!$J$14:$J$305,0),MATCH(K319,'Emission factors'!$K$12:$P$12,0)),0)</f>
        <v>2.1760000000000002</v>
      </c>
      <c r="O319" s="91">
        <f t="shared" si="14"/>
        <v>0</v>
      </c>
    </row>
    <row r="320" spans="4:15" s="122" customFormat="1" ht="14.65" customHeight="1">
      <c r="D320" s="91" t="s">
        <v>7</v>
      </c>
      <c r="E320" s="91" t="str">
        <f>'Scope 1'!$D$97</f>
        <v xml:space="preserve">Location 9: </v>
      </c>
      <c r="F320" s="91"/>
      <c r="G320" s="91" t="str">
        <f>'Scope 1'!$D$29</f>
        <v>Petrol consumption for energy generation</v>
      </c>
      <c r="H320" s="91" t="str">
        <f>'Scope 1'!$F$29</f>
        <v>Liters</v>
      </c>
      <c r="I320" s="91"/>
      <c r="J320" s="91" t="str">
        <f t="shared" si="15"/>
        <v>Scope 1Location 9: Petrol consumption for energy generationLiters</v>
      </c>
      <c r="K320" s="123">
        <v>2024</v>
      </c>
      <c r="L320" s="91">
        <f>IFERROR(INDEX('Scope 1'!$AO$21:$AU$113,MATCH(J320,'Scope 1'!$AO$21:$AO$113,0),MATCH(K320,'Scope 1'!$AO$21:$AU$21,0)),0)</f>
        <v>0</v>
      </c>
      <c r="M320" s="91" t="str">
        <f t="shared" si="13"/>
        <v>Scope 1Petrol consumption for energy generationLiters</v>
      </c>
      <c r="N320" s="91">
        <f>IFERROR(INDEX('Emission factors'!$K$14:$P$305,MATCH(M320,'Emission factors'!$J$14:$J$305,0),MATCH(K320,'Emission factors'!$K$12:$P$12,0)),0)</f>
        <v>0</v>
      </c>
      <c r="O320" s="91">
        <f t="shared" si="14"/>
        <v>0</v>
      </c>
    </row>
    <row r="321" spans="4:15" s="122" customFormat="1" ht="14.65" customHeight="1">
      <c r="D321" s="91" t="s">
        <v>7</v>
      </c>
      <c r="E321" s="91" t="str">
        <f>'Scope 1'!$D$97</f>
        <v xml:space="preserve">Location 9: </v>
      </c>
      <c r="F321" s="91"/>
      <c r="G321" s="91" t="str">
        <f>'Scope 1'!$D$29</f>
        <v>Petrol consumption for energy generation</v>
      </c>
      <c r="H321" s="91" t="str">
        <f>'Scope 1'!$F$29</f>
        <v>Liters</v>
      </c>
      <c r="I321" s="91"/>
      <c r="J321" s="91" t="str">
        <f t="shared" si="15"/>
        <v>Scope 1Location 9: Petrol consumption for energy generationLiters</v>
      </c>
      <c r="K321" s="123">
        <v>2025</v>
      </c>
      <c r="L321" s="91">
        <f>IFERROR(INDEX('Scope 1'!$AO$21:$AU$113,MATCH(J321,'Scope 1'!$AO$21:$AO$113,0),MATCH(K321,'Scope 1'!$AO$21:$AU$21,0)),0)</f>
        <v>0</v>
      </c>
      <c r="M321" s="91" t="str">
        <f t="shared" si="13"/>
        <v>Scope 1Petrol consumption for energy generationLiters</v>
      </c>
      <c r="N321" s="91">
        <f>IFERROR(INDEX('Emission factors'!$K$14:$P$305,MATCH(M321,'Emission factors'!$J$14:$J$305,0),MATCH(K321,'Emission factors'!$K$12:$P$12,0)),0)</f>
        <v>0</v>
      </c>
      <c r="O321" s="91">
        <f t="shared" si="14"/>
        <v>0</v>
      </c>
    </row>
    <row r="322" spans="4:15" s="122" customFormat="1" ht="14.65" customHeight="1">
      <c r="D322" s="91" t="s">
        <v>7</v>
      </c>
      <c r="E322" s="91" t="str">
        <f>'Scope 1'!$D$97</f>
        <v xml:space="preserve">Location 9: </v>
      </c>
      <c r="F322" s="91"/>
      <c r="G322" s="91" t="str">
        <f>'Scope 1'!$D$30</f>
        <v>Refrigerant leakage</v>
      </c>
      <c r="H322" s="91" t="str">
        <f>'Scope 1'!$F$30</f>
        <v>kg</v>
      </c>
      <c r="I322" s="91">
        <f>'Scope 1'!$I$102</f>
        <v>0</v>
      </c>
      <c r="J322" s="91" t="str">
        <f t="shared" si="15"/>
        <v>Scope 1Location 9: Refrigerant leakagekg0</v>
      </c>
      <c r="K322" s="123">
        <v>2020</v>
      </c>
      <c r="L322" s="91">
        <f>IFERROR(INDEX('Scope 1'!$AO$21:$AU$113,MATCH(J322,'Scope 1'!$AO$21:$AO$113,0),MATCH(K322,'Scope 1'!$AO$21:$AU$21,0)),0)</f>
        <v>0</v>
      </c>
      <c r="M322" s="91" t="str">
        <f t="shared" si="13"/>
        <v>Scope 1Refrigerant leakagekg0</v>
      </c>
      <c r="N322" s="91">
        <f>IFERROR(INDEX('Emission factors'!$K$14:$P$305,MATCH(M322,'Emission factors'!$J$14:$J$305,0),MATCH(K322,'Emission factors'!$K$12:$P$12,0)),0)</f>
        <v>0</v>
      </c>
      <c r="O322" s="91">
        <f t="shared" si="14"/>
        <v>0</v>
      </c>
    </row>
    <row r="323" spans="4:15" s="122" customFormat="1" ht="14.65" customHeight="1">
      <c r="D323" s="91" t="s">
        <v>7</v>
      </c>
      <c r="E323" s="91" t="str">
        <f>'Scope 1'!$D$97</f>
        <v xml:space="preserve">Location 9: </v>
      </c>
      <c r="F323" s="91"/>
      <c r="G323" s="91" t="str">
        <f>'Scope 1'!$D$30</f>
        <v>Refrigerant leakage</v>
      </c>
      <c r="H323" s="91" t="str">
        <f>'Scope 1'!$F$30</f>
        <v>kg</v>
      </c>
      <c r="I323" s="91">
        <f>'Scope 1'!$N$102</f>
        <v>0</v>
      </c>
      <c r="J323" s="91" t="str">
        <f t="shared" si="15"/>
        <v>Scope 1Location 9: Refrigerant leakagekg0</v>
      </c>
      <c r="K323" s="123">
        <v>2021</v>
      </c>
      <c r="L323" s="91">
        <f>IFERROR(INDEX('Scope 1'!$AO$21:$AU$113,MATCH(J323,'Scope 1'!$AO$21:$AO$113,0),MATCH(K323,'Scope 1'!$AO$21:$AU$21,0)),0)</f>
        <v>0</v>
      </c>
      <c r="M323" s="91" t="str">
        <f t="shared" si="13"/>
        <v>Scope 1Refrigerant leakagekg0</v>
      </c>
      <c r="N323" s="91">
        <f>IFERROR(INDEX('Emission factors'!$K$14:$P$305,MATCH(M323,'Emission factors'!$J$14:$J$305,0),MATCH(K323,'Emission factors'!$K$12:$P$12,0)),0)</f>
        <v>0</v>
      </c>
      <c r="O323" s="91">
        <f t="shared" si="14"/>
        <v>0</v>
      </c>
    </row>
    <row r="324" spans="4:15" s="122" customFormat="1" ht="14.65" customHeight="1">
      <c r="D324" s="91" t="s">
        <v>7</v>
      </c>
      <c r="E324" s="91" t="str">
        <f>'Scope 1'!$D$97</f>
        <v xml:space="preserve">Location 9: </v>
      </c>
      <c r="F324" s="91"/>
      <c r="G324" s="91" t="str">
        <f>'Scope 1'!$D$30</f>
        <v>Refrigerant leakage</v>
      </c>
      <c r="H324" s="91" t="str">
        <f>'Scope 1'!$F$30</f>
        <v>kg</v>
      </c>
      <c r="I324" s="91">
        <f>'Scope 1'!$S$102</f>
        <v>0</v>
      </c>
      <c r="J324" s="91" t="str">
        <f t="shared" si="15"/>
        <v>Scope 1Location 9: Refrigerant leakagekg0</v>
      </c>
      <c r="K324" s="123">
        <v>2022</v>
      </c>
      <c r="L324" s="91">
        <f>IFERROR(INDEX('Scope 1'!$AO$21:$AU$113,MATCH(J324,'Scope 1'!$AO$21:$AO$113,0),MATCH(K324,'Scope 1'!$AO$21:$AU$21,0)),0)</f>
        <v>0</v>
      </c>
      <c r="M324" s="91" t="str">
        <f t="shared" si="13"/>
        <v>Scope 1Refrigerant leakagekg0</v>
      </c>
      <c r="N324" s="91">
        <f>IFERROR(INDEX('Emission factors'!$K$14:$P$305,MATCH(M324,'Emission factors'!$J$14:$J$305,0),MATCH(K324,'Emission factors'!$K$12:$P$12,0)),0)</f>
        <v>0</v>
      </c>
      <c r="O324" s="91">
        <f t="shared" si="14"/>
        <v>0</v>
      </c>
    </row>
    <row r="325" spans="4:15" s="122" customFormat="1" ht="14.65" customHeight="1">
      <c r="D325" s="91" t="s">
        <v>7</v>
      </c>
      <c r="E325" s="91" t="str">
        <f>'Scope 1'!$D$97</f>
        <v xml:space="preserve">Location 9: </v>
      </c>
      <c r="F325" s="91"/>
      <c r="G325" s="91" t="str">
        <f>'Scope 1'!$D$30</f>
        <v>Refrigerant leakage</v>
      </c>
      <c r="H325" s="91" t="str">
        <f>'Scope 1'!$F$30</f>
        <v>kg</v>
      </c>
      <c r="I325" s="91">
        <f>'Scope 1'!$X$102</f>
        <v>0</v>
      </c>
      <c r="J325" s="91" t="str">
        <f t="shared" si="15"/>
        <v>Scope 1Location 9: Refrigerant leakagekg0</v>
      </c>
      <c r="K325" s="123">
        <v>2023</v>
      </c>
      <c r="L325" s="91">
        <f>IFERROR(INDEX('Scope 1'!$AO$21:$AU$113,MATCH(J325,'Scope 1'!$AO$21:$AO$113,0),MATCH(K325,'Scope 1'!$AO$21:$AU$21,0)),0)</f>
        <v>0</v>
      </c>
      <c r="M325" s="91" t="str">
        <f t="shared" ref="M325:M381" si="16">D325&amp;G325&amp;H325&amp;I325</f>
        <v>Scope 1Refrigerant leakagekg0</v>
      </c>
      <c r="N325" s="91">
        <f>IFERROR(INDEX('Emission factors'!$K$14:$P$305,MATCH(M325,'Emission factors'!$J$14:$J$305,0),MATCH(K325,'Emission factors'!$K$12:$P$12,0)),0)</f>
        <v>0</v>
      </c>
      <c r="O325" s="91">
        <f t="shared" ref="O325:O388" si="17">L325*N325</f>
        <v>0</v>
      </c>
    </row>
    <row r="326" spans="4:15" s="122" customFormat="1" ht="14.65" customHeight="1">
      <c r="D326" s="91" t="s">
        <v>7</v>
      </c>
      <c r="E326" s="91" t="str">
        <f>'Scope 1'!$D$97</f>
        <v xml:space="preserve">Location 9: </v>
      </c>
      <c r="F326" s="91"/>
      <c r="G326" s="91" t="str">
        <f>'Scope 1'!$D$30</f>
        <v>Refrigerant leakage</v>
      </c>
      <c r="H326" s="91" t="str">
        <f>'Scope 1'!$F$30</f>
        <v>kg</v>
      </c>
      <c r="I326" s="91">
        <f>'Scope 1'!$AC$102</f>
        <v>0</v>
      </c>
      <c r="J326" s="91" t="str">
        <f t="shared" si="15"/>
        <v>Scope 1Location 9: Refrigerant leakagekg0</v>
      </c>
      <c r="K326" s="123">
        <v>2024</v>
      </c>
      <c r="L326" s="91">
        <f>IFERROR(INDEX('Scope 1'!$AO$21:$AU$113,MATCH(J326,'Scope 1'!$AO$21:$AO$113,0),MATCH(K326,'Scope 1'!$AO$21:$AU$21,0)),0)</f>
        <v>0</v>
      </c>
      <c r="M326" s="91" t="str">
        <f t="shared" si="16"/>
        <v>Scope 1Refrigerant leakagekg0</v>
      </c>
      <c r="N326" s="91">
        <f>IFERROR(INDEX('Emission factors'!$K$14:$P$305,MATCH(M326,'Emission factors'!$J$14:$J$305,0),MATCH(K326,'Emission factors'!$K$12:$P$12,0)),0)</f>
        <v>0</v>
      </c>
      <c r="O326" s="91">
        <f t="shared" si="17"/>
        <v>0</v>
      </c>
    </row>
    <row r="327" spans="4:15" s="122" customFormat="1" ht="14.65" customHeight="1">
      <c r="D327" s="91" t="s">
        <v>7</v>
      </c>
      <c r="E327" s="91" t="str">
        <f>'Scope 1'!$D$97</f>
        <v xml:space="preserve">Location 9: </v>
      </c>
      <c r="F327" s="91"/>
      <c r="G327" s="91" t="str">
        <f>'Scope 1'!$D$30</f>
        <v>Refrigerant leakage</v>
      </c>
      <c r="H327" s="91" t="str">
        <f>'Scope 1'!$F$30</f>
        <v>kg</v>
      </c>
      <c r="I327" s="91">
        <f>'Scope 1'!$AH$102</f>
        <v>0</v>
      </c>
      <c r="J327" s="91" t="str">
        <f t="shared" si="15"/>
        <v>Scope 1Location 9: Refrigerant leakagekg0</v>
      </c>
      <c r="K327" s="123">
        <v>2025</v>
      </c>
      <c r="L327" s="91">
        <f>IFERROR(INDEX('Scope 1'!$AO$21:$AU$113,MATCH(J327,'Scope 1'!$AO$21:$AO$113,0),MATCH(K327,'Scope 1'!$AO$21:$AU$21,0)),0)</f>
        <v>0</v>
      </c>
      <c r="M327" s="91" t="str">
        <f t="shared" si="16"/>
        <v>Scope 1Refrigerant leakagekg0</v>
      </c>
      <c r="N327" s="91">
        <f>IFERROR(INDEX('Emission factors'!$K$14:$P$305,MATCH(M327,'Emission factors'!$J$14:$J$305,0),MATCH(K327,'Emission factors'!$K$12:$P$12,0)),0)</f>
        <v>0</v>
      </c>
      <c r="O327" s="91">
        <f t="shared" si="17"/>
        <v>0</v>
      </c>
    </row>
    <row r="328" spans="4:15" s="122" customFormat="1" ht="14.65" customHeight="1">
      <c r="D328" s="91" t="s">
        <v>7</v>
      </c>
      <c r="E328" s="91" t="str">
        <f>'Scope 1'!$D$97</f>
        <v xml:space="preserve">Location 9: </v>
      </c>
      <c r="F328" s="91"/>
      <c r="G328" s="91" t="str">
        <f>'Scope 1'!$D$30</f>
        <v>Refrigerant leakage</v>
      </c>
      <c r="H328" s="91" t="str">
        <f>'Scope 1'!$F$30</f>
        <v>kg</v>
      </c>
      <c r="I328" s="91">
        <f>'Scope 1'!$I$103</f>
        <v>0</v>
      </c>
      <c r="J328" s="91" t="str">
        <f t="shared" ref="J328:J380" si="18">D328&amp;E328&amp;G328&amp;H328&amp;I328</f>
        <v>Scope 1Location 9: Refrigerant leakagekg0</v>
      </c>
      <c r="K328" s="123">
        <v>2020</v>
      </c>
      <c r="L328" s="91">
        <f>IFERROR(INDEX('Scope 1'!$AO$21:$AU$113,MATCH(J328,'Scope 1'!$AO$21:$AO$113,0),MATCH(K328,'Scope 1'!$AO$21:$AU$21,0)),0)</f>
        <v>0</v>
      </c>
      <c r="M328" s="91" t="str">
        <f t="shared" si="16"/>
        <v>Scope 1Refrigerant leakagekg0</v>
      </c>
      <c r="N328" s="91">
        <f>IFERROR(INDEX('Emission factors'!$K$14:$P$305,MATCH(M328,'Emission factors'!$J$14:$J$305,0),MATCH(K328,'Emission factors'!$K$12:$P$12,0)),0)</f>
        <v>0</v>
      </c>
      <c r="O328" s="91">
        <f t="shared" si="17"/>
        <v>0</v>
      </c>
    </row>
    <row r="329" spans="4:15" s="122" customFormat="1" ht="14.65" customHeight="1">
      <c r="D329" s="91" t="s">
        <v>7</v>
      </c>
      <c r="E329" s="91" t="str">
        <f>'Scope 1'!$D$97</f>
        <v xml:space="preserve">Location 9: </v>
      </c>
      <c r="F329" s="91"/>
      <c r="G329" s="91" t="str">
        <f>'Scope 1'!$D$30</f>
        <v>Refrigerant leakage</v>
      </c>
      <c r="H329" s="91" t="str">
        <f>'Scope 1'!$F$30</f>
        <v>kg</v>
      </c>
      <c r="I329" s="91">
        <f>'Scope 1'!$N$103</f>
        <v>0</v>
      </c>
      <c r="J329" s="91" t="str">
        <f t="shared" si="18"/>
        <v>Scope 1Location 9: Refrigerant leakagekg0</v>
      </c>
      <c r="K329" s="123">
        <v>2021</v>
      </c>
      <c r="L329" s="91">
        <f>IFERROR(INDEX('Scope 1'!$AO$21:$AU$113,MATCH(J329,'Scope 1'!$AO$21:$AO$113,0),MATCH(K329,'Scope 1'!$AO$21:$AU$21,0)),0)</f>
        <v>0</v>
      </c>
      <c r="M329" s="91" t="str">
        <f t="shared" si="16"/>
        <v>Scope 1Refrigerant leakagekg0</v>
      </c>
      <c r="N329" s="91">
        <f>IFERROR(INDEX('Emission factors'!$K$14:$P$305,MATCH(M329,'Emission factors'!$J$14:$J$305,0),MATCH(K329,'Emission factors'!$K$12:$P$12,0)),0)</f>
        <v>0</v>
      </c>
      <c r="O329" s="91">
        <f t="shared" si="17"/>
        <v>0</v>
      </c>
    </row>
    <row r="330" spans="4:15" s="122" customFormat="1" ht="14.65" customHeight="1">
      <c r="D330" s="91" t="s">
        <v>7</v>
      </c>
      <c r="E330" s="91" t="str">
        <f>'Scope 1'!$D$97</f>
        <v xml:space="preserve">Location 9: </v>
      </c>
      <c r="F330" s="91"/>
      <c r="G330" s="91" t="str">
        <f>'Scope 1'!$D$30</f>
        <v>Refrigerant leakage</v>
      </c>
      <c r="H330" s="91" t="str">
        <f>'Scope 1'!$F$30</f>
        <v>kg</v>
      </c>
      <c r="I330" s="91">
        <f>'Scope 1'!$S$103</f>
        <v>0</v>
      </c>
      <c r="J330" s="91" t="str">
        <f t="shared" si="18"/>
        <v>Scope 1Location 9: Refrigerant leakagekg0</v>
      </c>
      <c r="K330" s="123">
        <v>2022</v>
      </c>
      <c r="L330" s="91">
        <f>IFERROR(INDEX('Scope 1'!$AO$21:$AU$113,MATCH(J330,'Scope 1'!$AO$21:$AO$113,0),MATCH(K330,'Scope 1'!$AO$21:$AU$21,0)),0)</f>
        <v>0</v>
      </c>
      <c r="M330" s="91" t="str">
        <f t="shared" si="16"/>
        <v>Scope 1Refrigerant leakagekg0</v>
      </c>
      <c r="N330" s="91">
        <f>IFERROR(INDEX('Emission factors'!$K$14:$P$305,MATCH(M330,'Emission factors'!$J$14:$J$305,0),MATCH(K330,'Emission factors'!$K$12:$P$12,0)),0)</f>
        <v>0</v>
      </c>
      <c r="O330" s="91">
        <f t="shared" si="17"/>
        <v>0</v>
      </c>
    </row>
    <row r="331" spans="4:15" s="122" customFormat="1" ht="14.65" customHeight="1">
      <c r="D331" s="91" t="s">
        <v>7</v>
      </c>
      <c r="E331" s="91" t="str">
        <f>'Scope 1'!$D$97</f>
        <v xml:space="preserve">Location 9: </v>
      </c>
      <c r="F331" s="91"/>
      <c r="G331" s="91" t="str">
        <f>'Scope 1'!$D$30</f>
        <v>Refrigerant leakage</v>
      </c>
      <c r="H331" s="91" t="str">
        <f>'Scope 1'!$F$30</f>
        <v>kg</v>
      </c>
      <c r="I331" s="91">
        <f>'Scope 1'!$X$103</f>
        <v>0</v>
      </c>
      <c r="J331" s="91" t="str">
        <f t="shared" si="18"/>
        <v>Scope 1Location 9: Refrigerant leakagekg0</v>
      </c>
      <c r="K331" s="123">
        <v>2023</v>
      </c>
      <c r="L331" s="91">
        <f>IFERROR(INDEX('Scope 1'!$AO$21:$AU$113,MATCH(J331,'Scope 1'!$AO$21:$AO$113,0),MATCH(K331,'Scope 1'!$AO$21:$AU$21,0)),0)</f>
        <v>0</v>
      </c>
      <c r="M331" s="91" t="str">
        <f t="shared" si="16"/>
        <v>Scope 1Refrigerant leakagekg0</v>
      </c>
      <c r="N331" s="91">
        <f>IFERROR(INDEX('Emission factors'!$K$14:$P$305,MATCH(M331,'Emission factors'!$J$14:$J$305,0),MATCH(K331,'Emission factors'!$K$12:$P$12,0)),0)</f>
        <v>0</v>
      </c>
      <c r="O331" s="91">
        <f t="shared" si="17"/>
        <v>0</v>
      </c>
    </row>
    <row r="332" spans="4:15" s="122" customFormat="1" ht="14.65" customHeight="1">
      <c r="D332" s="91" t="s">
        <v>7</v>
      </c>
      <c r="E332" s="91" t="str">
        <f>'Scope 1'!$D$97</f>
        <v xml:space="preserve">Location 9: </v>
      </c>
      <c r="F332" s="91"/>
      <c r="G332" s="91" t="str">
        <f>'Scope 1'!$D$30</f>
        <v>Refrigerant leakage</v>
      </c>
      <c r="H332" s="91" t="str">
        <f>'Scope 1'!$F$30</f>
        <v>kg</v>
      </c>
      <c r="I332" s="91">
        <f>'Scope 1'!$AC$103</f>
        <v>0</v>
      </c>
      <c r="J332" s="91" t="str">
        <f t="shared" si="18"/>
        <v>Scope 1Location 9: Refrigerant leakagekg0</v>
      </c>
      <c r="K332" s="123">
        <v>2024</v>
      </c>
      <c r="L332" s="91">
        <f>IFERROR(INDEX('Scope 1'!$AO$21:$AU$113,MATCH(J332,'Scope 1'!$AO$21:$AO$113,0),MATCH(K332,'Scope 1'!$AO$21:$AU$21,0)),0)</f>
        <v>0</v>
      </c>
      <c r="M332" s="91" t="str">
        <f t="shared" si="16"/>
        <v>Scope 1Refrigerant leakagekg0</v>
      </c>
      <c r="N332" s="91">
        <f>IFERROR(INDEX('Emission factors'!$K$14:$P$305,MATCH(M332,'Emission factors'!$J$14:$J$305,0),MATCH(K332,'Emission factors'!$K$12:$P$12,0)),0)</f>
        <v>0</v>
      </c>
      <c r="O332" s="91">
        <f t="shared" si="17"/>
        <v>0</v>
      </c>
    </row>
    <row r="333" spans="4:15" s="122" customFormat="1" ht="14.65" customHeight="1">
      <c r="D333" s="91" t="s">
        <v>7</v>
      </c>
      <c r="E333" s="91" t="str">
        <f>'Scope 1'!$D$97</f>
        <v xml:space="preserve">Location 9: </v>
      </c>
      <c r="F333" s="91"/>
      <c r="G333" s="91" t="str">
        <f>'Scope 1'!$D$30</f>
        <v>Refrigerant leakage</v>
      </c>
      <c r="H333" s="91" t="str">
        <f>'Scope 1'!$F$30</f>
        <v>kg</v>
      </c>
      <c r="I333" s="91">
        <f>'Scope 1'!$AH$103</f>
        <v>0</v>
      </c>
      <c r="J333" s="91" t="str">
        <f t="shared" si="18"/>
        <v>Scope 1Location 9: Refrigerant leakagekg0</v>
      </c>
      <c r="K333" s="123">
        <v>2025</v>
      </c>
      <c r="L333" s="91">
        <f>IFERROR(INDEX('Scope 1'!$AO$21:$AU$113,MATCH(J333,'Scope 1'!$AO$21:$AO$113,0),MATCH(K333,'Scope 1'!$AO$21:$AU$21,0)),0)</f>
        <v>0</v>
      </c>
      <c r="M333" s="91" t="str">
        <f t="shared" si="16"/>
        <v>Scope 1Refrigerant leakagekg0</v>
      </c>
      <c r="N333" s="91">
        <f>IFERROR(INDEX('Emission factors'!$K$14:$P$305,MATCH(M333,'Emission factors'!$J$14:$J$305,0),MATCH(K333,'Emission factors'!$K$12:$P$12,0)),0)</f>
        <v>0</v>
      </c>
      <c r="O333" s="91">
        <f t="shared" si="17"/>
        <v>0</v>
      </c>
    </row>
    <row r="334" spans="4:15" s="122" customFormat="1" ht="14.65" customHeight="1">
      <c r="D334" s="91" t="s">
        <v>7</v>
      </c>
      <c r="E334" s="91" t="str">
        <f>'Scope 1'!$D$97</f>
        <v xml:space="preserve">Location 9: </v>
      </c>
      <c r="F334" s="91"/>
      <c r="G334" s="91" t="str">
        <f>'Scope 1'!$D$30</f>
        <v>Refrigerant leakage</v>
      </c>
      <c r="H334" s="91" t="str">
        <f>'Scope 1'!$F$30</f>
        <v>kg</v>
      </c>
      <c r="I334" s="91">
        <f>'Scope 1'!$I$104</f>
        <v>0</v>
      </c>
      <c r="J334" s="91" t="str">
        <f t="shared" si="18"/>
        <v>Scope 1Location 9: Refrigerant leakagekg0</v>
      </c>
      <c r="K334" s="123">
        <v>2020</v>
      </c>
      <c r="L334" s="91">
        <f>IFERROR(INDEX('Scope 1'!$AO$21:$AU$113,MATCH(J334,'Scope 1'!$AO$21:$AO$113,0),MATCH(K334,'Scope 1'!$AO$21:$AU$21,0)),0)</f>
        <v>0</v>
      </c>
      <c r="M334" s="91" t="str">
        <f t="shared" si="16"/>
        <v>Scope 1Refrigerant leakagekg0</v>
      </c>
      <c r="N334" s="91">
        <f>IFERROR(INDEX('Emission factors'!$K$14:$P$305,MATCH(M334,'Emission factors'!$J$14:$J$305,0),MATCH(K334,'Emission factors'!$K$12:$P$12,0)),0)</f>
        <v>0</v>
      </c>
      <c r="O334" s="91">
        <f t="shared" si="17"/>
        <v>0</v>
      </c>
    </row>
    <row r="335" spans="4:15" s="122" customFormat="1" ht="14.65" customHeight="1">
      <c r="D335" s="91" t="s">
        <v>7</v>
      </c>
      <c r="E335" s="91" t="str">
        <f>'Scope 1'!$D$97</f>
        <v xml:space="preserve">Location 9: </v>
      </c>
      <c r="F335" s="91"/>
      <c r="G335" s="91" t="str">
        <f>'Scope 1'!$D$30</f>
        <v>Refrigerant leakage</v>
      </c>
      <c r="H335" s="91" t="str">
        <f>'Scope 1'!$F$30</f>
        <v>kg</v>
      </c>
      <c r="I335" s="91">
        <f>'Scope 1'!$N$104</f>
        <v>0</v>
      </c>
      <c r="J335" s="91" t="str">
        <f t="shared" si="18"/>
        <v>Scope 1Location 9: Refrigerant leakagekg0</v>
      </c>
      <c r="K335" s="123">
        <v>2021</v>
      </c>
      <c r="L335" s="91">
        <f>IFERROR(INDEX('Scope 1'!$AO$21:$AU$113,MATCH(J335,'Scope 1'!$AO$21:$AO$113,0),MATCH(K335,'Scope 1'!$AO$21:$AU$21,0)),0)</f>
        <v>0</v>
      </c>
      <c r="M335" s="91" t="str">
        <f t="shared" si="16"/>
        <v>Scope 1Refrigerant leakagekg0</v>
      </c>
      <c r="N335" s="91">
        <f>IFERROR(INDEX('Emission factors'!$K$14:$P$305,MATCH(M335,'Emission factors'!$J$14:$J$305,0),MATCH(K335,'Emission factors'!$K$12:$P$12,0)),0)</f>
        <v>0</v>
      </c>
      <c r="O335" s="91">
        <f t="shared" si="17"/>
        <v>0</v>
      </c>
    </row>
    <row r="336" spans="4:15" s="122" customFormat="1" ht="14.65" customHeight="1">
      <c r="D336" s="91" t="s">
        <v>7</v>
      </c>
      <c r="E336" s="91" t="str">
        <f>'Scope 1'!$D$97</f>
        <v xml:space="preserve">Location 9: </v>
      </c>
      <c r="F336" s="91"/>
      <c r="G336" s="91" t="str">
        <f>'Scope 1'!$D$30</f>
        <v>Refrigerant leakage</v>
      </c>
      <c r="H336" s="91" t="str">
        <f>'Scope 1'!$F$30</f>
        <v>kg</v>
      </c>
      <c r="I336" s="91">
        <f>'Scope 1'!$S$104</f>
        <v>0</v>
      </c>
      <c r="J336" s="91" t="str">
        <f t="shared" si="18"/>
        <v>Scope 1Location 9: Refrigerant leakagekg0</v>
      </c>
      <c r="K336" s="123">
        <v>2022</v>
      </c>
      <c r="L336" s="91">
        <f>IFERROR(INDEX('Scope 1'!$AO$21:$AU$113,MATCH(J336,'Scope 1'!$AO$21:$AO$113,0),MATCH(K336,'Scope 1'!$AO$21:$AU$21,0)),0)</f>
        <v>0</v>
      </c>
      <c r="M336" s="91" t="str">
        <f t="shared" si="16"/>
        <v>Scope 1Refrigerant leakagekg0</v>
      </c>
      <c r="N336" s="91">
        <f>IFERROR(INDEX('Emission factors'!$K$14:$P$305,MATCH(M336,'Emission factors'!$J$14:$J$305,0),MATCH(K336,'Emission factors'!$K$12:$P$12,0)),0)</f>
        <v>0</v>
      </c>
      <c r="O336" s="91">
        <f t="shared" si="17"/>
        <v>0</v>
      </c>
    </row>
    <row r="337" spans="4:15" s="122" customFormat="1" ht="14.65" customHeight="1">
      <c r="D337" s="91" t="s">
        <v>7</v>
      </c>
      <c r="E337" s="91" t="str">
        <f>'Scope 1'!$D$97</f>
        <v xml:space="preserve">Location 9: </v>
      </c>
      <c r="F337" s="91"/>
      <c r="G337" s="91" t="str">
        <f>'Scope 1'!$D$30</f>
        <v>Refrigerant leakage</v>
      </c>
      <c r="H337" s="91" t="str">
        <f>'Scope 1'!$F$30</f>
        <v>kg</v>
      </c>
      <c r="I337" s="91">
        <f>'Scope 1'!$X$104</f>
        <v>0</v>
      </c>
      <c r="J337" s="91" t="str">
        <f t="shared" si="18"/>
        <v>Scope 1Location 9: Refrigerant leakagekg0</v>
      </c>
      <c r="K337" s="123">
        <v>2023</v>
      </c>
      <c r="L337" s="91">
        <f>IFERROR(INDEX('Scope 1'!$AO$21:$AU$113,MATCH(J337,'Scope 1'!$AO$21:$AO$113,0),MATCH(K337,'Scope 1'!$AO$21:$AU$21,0)),0)</f>
        <v>0</v>
      </c>
      <c r="M337" s="91" t="str">
        <f t="shared" si="16"/>
        <v>Scope 1Refrigerant leakagekg0</v>
      </c>
      <c r="N337" s="91">
        <f>IFERROR(INDEX('Emission factors'!$K$14:$P$305,MATCH(M337,'Emission factors'!$J$14:$J$305,0),MATCH(K337,'Emission factors'!$K$12:$P$12,0)),0)</f>
        <v>0</v>
      </c>
      <c r="O337" s="91">
        <f t="shared" si="17"/>
        <v>0</v>
      </c>
    </row>
    <row r="338" spans="4:15" s="122" customFormat="1" ht="14.65" customHeight="1">
      <c r="D338" s="91" t="s">
        <v>7</v>
      </c>
      <c r="E338" s="91" t="str">
        <f>'Scope 1'!$D$97</f>
        <v xml:space="preserve">Location 9: </v>
      </c>
      <c r="F338" s="91"/>
      <c r="G338" s="91" t="str">
        <f>'Scope 1'!$D$30</f>
        <v>Refrigerant leakage</v>
      </c>
      <c r="H338" s="91" t="str">
        <f>'Scope 1'!$F$30</f>
        <v>kg</v>
      </c>
      <c r="I338" s="91">
        <f>'Scope 1'!$AC$104</f>
        <v>0</v>
      </c>
      <c r="J338" s="91" t="str">
        <f t="shared" si="18"/>
        <v>Scope 1Location 9: Refrigerant leakagekg0</v>
      </c>
      <c r="K338" s="123">
        <v>2024</v>
      </c>
      <c r="L338" s="91">
        <f>IFERROR(INDEX('Scope 1'!$AO$21:$AU$113,MATCH(J338,'Scope 1'!$AO$21:$AO$113,0),MATCH(K338,'Scope 1'!$AO$21:$AU$21,0)),0)</f>
        <v>0</v>
      </c>
      <c r="M338" s="91" t="str">
        <f t="shared" si="16"/>
        <v>Scope 1Refrigerant leakagekg0</v>
      </c>
      <c r="N338" s="91">
        <f>IFERROR(INDEX('Emission factors'!$K$14:$P$305,MATCH(M338,'Emission factors'!$J$14:$J$305,0),MATCH(K338,'Emission factors'!$K$12:$P$12,0)),0)</f>
        <v>0</v>
      </c>
      <c r="O338" s="91">
        <f t="shared" si="17"/>
        <v>0</v>
      </c>
    </row>
    <row r="339" spans="4:15" s="122" customFormat="1" ht="14.65" customHeight="1">
      <c r="D339" s="91" t="s">
        <v>7</v>
      </c>
      <c r="E339" s="91" t="str">
        <f>'Scope 1'!$D$97</f>
        <v xml:space="preserve">Location 9: </v>
      </c>
      <c r="F339" s="91"/>
      <c r="G339" s="91" t="str">
        <f>'Scope 1'!$D$30</f>
        <v>Refrigerant leakage</v>
      </c>
      <c r="H339" s="91" t="str">
        <f>'Scope 1'!$F$30</f>
        <v>kg</v>
      </c>
      <c r="I339" s="91">
        <f>'Scope 1'!$AH$104</f>
        <v>0</v>
      </c>
      <c r="J339" s="91" t="str">
        <f t="shared" si="18"/>
        <v>Scope 1Location 9: Refrigerant leakagekg0</v>
      </c>
      <c r="K339" s="123">
        <v>2025</v>
      </c>
      <c r="L339" s="91">
        <f>IFERROR(INDEX('Scope 1'!$AO$21:$AU$113,MATCH(J339,'Scope 1'!$AO$21:$AO$113,0),MATCH(K339,'Scope 1'!$AO$21:$AU$21,0)),0)</f>
        <v>0</v>
      </c>
      <c r="M339" s="91" t="str">
        <f t="shared" si="16"/>
        <v>Scope 1Refrigerant leakagekg0</v>
      </c>
      <c r="N339" s="91">
        <f>IFERROR(INDEX('Emission factors'!$K$14:$P$305,MATCH(M339,'Emission factors'!$J$14:$J$305,0),MATCH(K339,'Emission factors'!$K$12:$P$12,0)),0)</f>
        <v>0</v>
      </c>
      <c r="O339" s="91">
        <f t="shared" si="17"/>
        <v>0</v>
      </c>
    </row>
    <row r="340" spans="4:15" s="122" customFormat="1" ht="14.65" customHeight="1">
      <c r="D340" s="91" t="s">
        <v>7</v>
      </c>
      <c r="E340" s="91" t="str">
        <f>'Scope 1'!$D$106</f>
        <v xml:space="preserve">Location 10: </v>
      </c>
      <c r="F340" s="91"/>
      <c r="G340" s="91" t="str">
        <f>'Scope 1'!$D$27</f>
        <v>Natural gas</v>
      </c>
      <c r="H340" s="91" t="str">
        <f>'Scope 1'!$F$108</f>
        <v>Select unit</v>
      </c>
      <c r="I340" s="91"/>
      <c r="J340" s="91" t="str">
        <f t="shared" si="18"/>
        <v>Scope 1Location 10: Natural gasSelect unit</v>
      </c>
      <c r="K340" s="123">
        <v>2020</v>
      </c>
      <c r="L340" s="91">
        <f>IFERROR(INDEX('Scope 1'!$AO$21:$AU$113,MATCH(J340,'Scope 1'!$AO$21:$AO$113,0),MATCH(K340,'Scope 1'!$AO$21:$AU$21,0)),0)</f>
        <v>0</v>
      </c>
      <c r="M340" s="91" t="str">
        <f t="shared" si="16"/>
        <v>Scope 1Natural gasSelect unit</v>
      </c>
      <c r="N340" s="91">
        <f>IFERROR(INDEX('Emission factors'!$K$14:$P$305,MATCH(M340,'Emission factors'!$J$14:$J$305,0),MATCH(K340,'Emission factors'!$K$12:$P$12,0)),0)</f>
        <v>0</v>
      </c>
      <c r="O340" s="91">
        <f t="shared" si="17"/>
        <v>0</v>
      </c>
    </row>
    <row r="341" spans="4:15" s="122" customFormat="1" ht="14.65" customHeight="1">
      <c r="D341" s="91" t="s">
        <v>7</v>
      </c>
      <c r="E341" s="91" t="str">
        <f>'Scope 1'!$D$106</f>
        <v xml:space="preserve">Location 10: </v>
      </c>
      <c r="F341" s="91"/>
      <c r="G341" s="91" t="str">
        <f>'Scope 1'!$D$27</f>
        <v>Natural gas</v>
      </c>
      <c r="H341" s="91" t="str">
        <f>'Scope 1'!$F$108</f>
        <v>Select unit</v>
      </c>
      <c r="I341" s="91"/>
      <c r="J341" s="91" t="str">
        <f t="shared" si="18"/>
        <v>Scope 1Location 10: Natural gasSelect unit</v>
      </c>
      <c r="K341" s="123">
        <v>2021</v>
      </c>
      <c r="L341" s="91">
        <f>IFERROR(INDEX('Scope 1'!$AO$21:$AU$113,MATCH(J341,'Scope 1'!$AO$21:$AO$113,0),MATCH(K341,'Scope 1'!$AO$21:$AU$21,0)),0)</f>
        <v>0</v>
      </c>
      <c r="M341" s="91" t="str">
        <f t="shared" si="16"/>
        <v>Scope 1Natural gasSelect unit</v>
      </c>
      <c r="N341" s="91">
        <f>IFERROR(INDEX('Emission factors'!$K$14:$P$305,MATCH(M341,'Emission factors'!$J$14:$J$305,0),MATCH(K341,'Emission factors'!$K$12:$P$12,0)),0)</f>
        <v>0</v>
      </c>
      <c r="O341" s="91">
        <f t="shared" si="17"/>
        <v>0</v>
      </c>
    </row>
    <row r="342" spans="4:15" s="122" customFormat="1" ht="14.65" customHeight="1">
      <c r="D342" s="91" t="s">
        <v>7</v>
      </c>
      <c r="E342" s="91" t="str">
        <f>'Scope 1'!$D$106</f>
        <v xml:space="preserve">Location 10: </v>
      </c>
      <c r="F342" s="91"/>
      <c r="G342" s="91" t="str">
        <f>'Scope 1'!$D$27</f>
        <v>Natural gas</v>
      </c>
      <c r="H342" s="91" t="str">
        <f>'Scope 1'!$F$108</f>
        <v>Select unit</v>
      </c>
      <c r="I342" s="91"/>
      <c r="J342" s="91" t="str">
        <f t="shared" si="18"/>
        <v>Scope 1Location 10: Natural gasSelect unit</v>
      </c>
      <c r="K342" s="123">
        <v>2022</v>
      </c>
      <c r="L342" s="91">
        <f>IFERROR(INDEX('Scope 1'!$AO$21:$AU$113,MATCH(J342,'Scope 1'!$AO$21:$AO$113,0),MATCH(K342,'Scope 1'!$AO$21:$AU$21,0)),0)</f>
        <v>0</v>
      </c>
      <c r="M342" s="91" t="str">
        <f t="shared" si="16"/>
        <v>Scope 1Natural gasSelect unit</v>
      </c>
      <c r="N342" s="91">
        <f>IFERROR(INDEX('Emission factors'!$K$14:$P$305,MATCH(M342,'Emission factors'!$J$14:$J$305,0),MATCH(K342,'Emission factors'!$K$12:$P$12,0)),0)</f>
        <v>0</v>
      </c>
      <c r="O342" s="91">
        <f t="shared" si="17"/>
        <v>0</v>
      </c>
    </row>
    <row r="343" spans="4:15" s="122" customFormat="1" ht="14.65" customHeight="1">
      <c r="D343" s="91" t="s">
        <v>7</v>
      </c>
      <c r="E343" s="91" t="str">
        <f>'Scope 1'!$D$106</f>
        <v xml:space="preserve">Location 10: </v>
      </c>
      <c r="F343" s="91"/>
      <c r="G343" s="91" t="str">
        <f>'Scope 1'!$D$27</f>
        <v>Natural gas</v>
      </c>
      <c r="H343" s="91" t="str">
        <f>'Scope 1'!$F$108</f>
        <v>Select unit</v>
      </c>
      <c r="I343" s="91"/>
      <c r="J343" s="91" t="str">
        <f t="shared" si="18"/>
        <v>Scope 1Location 10: Natural gasSelect unit</v>
      </c>
      <c r="K343" s="123">
        <v>2023</v>
      </c>
      <c r="L343" s="91">
        <f>IFERROR(INDEX('Scope 1'!$AO$21:$AU$113,MATCH(J343,'Scope 1'!$AO$21:$AO$113,0),MATCH(K343,'Scope 1'!$AO$21:$AU$21,0)),0)</f>
        <v>0</v>
      </c>
      <c r="M343" s="91" t="str">
        <f t="shared" si="16"/>
        <v>Scope 1Natural gasSelect unit</v>
      </c>
      <c r="N343" s="91">
        <f>IFERROR(INDEX('Emission factors'!$K$14:$P$305,MATCH(M343,'Emission factors'!$J$14:$J$305,0),MATCH(K343,'Emission factors'!$K$12:$P$12,0)),0)</f>
        <v>0</v>
      </c>
      <c r="O343" s="91">
        <f t="shared" si="17"/>
        <v>0</v>
      </c>
    </row>
    <row r="344" spans="4:15" s="122" customFormat="1" ht="14.65" customHeight="1">
      <c r="D344" s="91" t="s">
        <v>7</v>
      </c>
      <c r="E344" s="91" t="str">
        <f>'Scope 1'!$D$106</f>
        <v xml:space="preserve">Location 10: </v>
      </c>
      <c r="F344" s="91"/>
      <c r="G344" s="91" t="str">
        <f>'Scope 1'!$D$27</f>
        <v>Natural gas</v>
      </c>
      <c r="H344" s="91" t="str">
        <f>'Scope 1'!$F$108</f>
        <v>Select unit</v>
      </c>
      <c r="I344" s="91"/>
      <c r="J344" s="91" t="str">
        <f t="shared" si="18"/>
        <v>Scope 1Location 10: Natural gasSelect unit</v>
      </c>
      <c r="K344" s="123">
        <v>2024</v>
      </c>
      <c r="L344" s="91">
        <f>IFERROR(INDEX('Scope 1'!$AO$21:$AU$113,MATCH(J344,'Scope 1'!$AO$21:$AO$113,0),MATCH(K344,'Scope 1'!$AO$21:$AU$21,0)),0)</f>
        <v>0</v>
      </c>
      <c r="M344" s="91" t="str">
        <f t="shared" si="16"/>
        <v>Scope 1Natural gasSelect unit</v>
      </c>
      <c r="N344" s="91">
        <f>IFERROR(INDEX('Emission factors'!$K$14:$P$305,MATCH(M344,'Emission factors'!$J$14:$J$305,0),MATCH(K344,'Emission factors'!$K$12:$P$12,0)),0)</f>
        <v>0</v>
      </c>
      <c r="O344" s="91">
        <f t="shared" si="17"/>
        <v>0</v>
      </c>
    </row>
    <row r="345" spans="4:15" s="122" customFormat="1" ht="14.65" customHeight="1">
      <c r="D345" s="91" t="s">
        <v>7</v>
      </c>
      <c r="E345" s="91" t="str">
        <f>'Scope 1'!$D$106</f>
        <v xml:space="preserve">Location 10: </v>
      </c>
      <c r="F345" s="91"/>
      <c r="G345" s="91" t="str">
        <f>'Scope 1'!$D$27</f>
        <v>Natural gas</v>
      </c>
      <c r="H345" s="91" t="str">
        <f>'Scope 1'!$F$108</f>
        <v>Select unit</v>
      </c>
      <c r="I345" s="91"/>
      <c r="J345" s="91" t="str">
        <f t="shared" si="18"/>
        <v>Scope 1Location 10: Natural gasSelect unit</v>
      </c>
      <c r="K345" s="123">
        <v>2025</v>
      </c>
      <c r="L345" s="91">
        <f>IFERROR(INDEX('Scope 1'!$AO$21:$AU$113,MATCH(J345,'Scope 1'!$AO$21:$AO$113,0),MATCH(K345,'Scope 1'!$AO$21:$AU$21,0)),0)</f>
        <v>0</v>
      </c>
      <c r="M345" s="91" t="str">
        <f t="shared" si="16"/>
        <v>Scope 1Natural gasSelect unit</v>
      </c>
      <c r="N345" s="91">
        <f>IFERROR(INDEX('Emission factors'!$K$14:$P$305,MATCH(M345,'Emission factors'!$J$14:$J$305,0),MATCH(K345,'Emission factors'!$K$12:$P$12,0)),0)</f>
        <v>0</v>
      </c>
      <c r="O345" s="91">
        <f t="shared" si="17"/>
        <v>0</v>
      </c>
    </row>
    <row r="346" spans="4:15" s="122" customFormat="1" ht="14.65" customHeight="1">
      <c r="D346" s="91" t="s">
        <v>7</v>
      </c>
      <c r="E346" s="91" t="str">
        <f>'Scope 1'!$D$106</f>
        <v xml:space="preserve">Location 10: </v>
      </c>
      <c r="F346" s="91"/>
      <c r="G346" s="91" t="str">
        <f>'Scope 1'!$D$28</f>
        <v>Diesel consumption for energy generation</v>
      </c>
      <c r="H346" s="91" t="str">
        <f>'Scope 1'!$F$28</f>
        <v>Liters</v>
      </c>
      <c r="I346" s="91"/>
      <c r="J346" s="91" t="str">
        <f t="shared" si="18"/>
        <v>Scope 1Location 10: Diesel consumption for energy generationLiters</v>
      </c>
      <c r="K346" s="123">
        <v>2020</v>
      </c>
      <c r="L346" s="91">
        <f>IFERROR(INDEX('Scope 1'!$AO$21:$AU$113,MATCH(J346,'Scope 1'!$AO$21:$AO$113,0),MATCH(K346,'Scope 1'!$AO$21:$AU$21,0)),0)</f>
        <v>0</v>
      </c>
      <c r="M346" s="91" t="str">
        <f t="shared" si="16"/>
        <v>Scope 1Diesel consumption for energy generationLiters</v>
      </c>
      <c r="N346" s="91">
        <f>IFERROR(INDEX('Emission factors'!$K$14:$P$305,MATCH(M346,'Emission factors'!$J$14:$J$305,0),MATCH(K346,'Emission factors'!$K$12:$P$12,0)),0)</f>
        <v>2.6059999999999999</v>
      </c>
      <c r="O346" s="91">
        <f t="shared" si="17"/>
        <v>0</v>
      </c>
    </row>
    <row r="347" spans="4:15" s="122" customFormat="1" ht="14.65" customHeight="1">
      <c r="D347" s="91" t="s">
        <v>7</v>
      </c>
      <c r="E347" s="91" t="str">
        <f>'Scope 1'!$D$106</f>
        <v xml:space="preserve">Location 10: </v>
      </c>
      <c r="F347" s="91"/>
      <c r="G347" s="91" t="str">
        <f>'Scope 1'!$D$28</f>
        <v>Diesel consumption for energy generation</v>
      </c>
      <c r="H347" s="91" t="str">
        <f>'Scope 1'!$F$28</f>
        <v>Liters</v>
      </c>
      <c r="I347" s="91"/>
      <c r="J347" s="91" t="str">
        <f t="shared" si="18"/>
        <v>Scope 1Location 10: Diesel consumption for energy generationLiters</v>
      </c>
      <c r="K347" s="123">
        <v>2021</v>
      </c>
      <c r="L347" s="91">
        <f>IFERROR(INDEX('Scope 1'!$AO$21:$AU$113,MATCH(J347,'Scope 1'!$AO$21:$AO$113,0),MATCH(K347,'Scope 1'!$AO$21:$AU$21,0)),0)</f>
        <v>0</v>
      </c>
      <c r="M347" s="91" t="str">
        <f t="shared" si="16"/>
        <v>Scope 1Diesel consumption for energy generationLiters</v>
      </c>
      <c r="N347" s="91">
        <f>IFERROR(INDEX('Emission factors'!$K$14:$P$305,MATCH(M347,'Emission factors'!$J$14:$J$305,0),MATCH(K347,'Emission factors'!$K$12:$P$12,0)),0)</f>
        <v>2.4740000000000002</v>
      </c>
      <c r="O347" s="91">
        <f t="shared" si="17"/>
        <v>0</v>
      </c>
    </row>
    <row r="348" spans="4:15" s="122" customFormat="1" ht="14.65" customHeight="1">
      <c r="D348" s="91" t="s">
        <v>7</v>
      </c>
      <c r="E348" s="91" t="str">
        <f>'Scope 1'!$D$106</f>
        <v xml:space="preserve">Location 10: </v>
      </c>
      <c r="F348" s="91"/>
      <c r="G348" s="91" t="str">
        <f>'Scope 1'!$D$28</f>
        <v>Diesel consumption for energy generation</v>
      </c>
      <c r="H348" s="91" t="str">
        <f>'Scope 1'!$F$28</f>
        <v>Liters</v>
      </c>
      <c r="I348" s="91"/>
      <c r="J348" s="91" t="str">
        <f t="shared" si="18"/>
        <v>Scope 1Location 10: Diesel consumption for energy generationLiters</v>
      </c>
      <c r="K348" s="123">
        <v>2022</v>
      </c>
      <c r="L348" s="91">
        <f>IFERROR(INDEX('Scope 1'!$AO$21:$AU$113,MATCH(J348,'Scope 1'!$AO$21:$AO$113,0),MATCH(K348,'Scope 1'!$AO$21:$AU$21,0)),0)</f>
        <v>0</v>
      </c>
      <c r="M348" s="91" t="str">
        <f t="shared" si="16"/>
        <v>Scope 1Diesel consumption for energy generationLiters</v>
      </c>
      <c r="N348" s="91">
        <f>IFERROR(INDEX('Emission factors'!$K$14:$P$305,MATCH(M348,'Emission factors'!$J$14:$J$305,0),MATCH(K348,'Emission factors'!$K$12:$P$12,0)),0)</f>
        <v>2.4740000000000002</v>
      </c>
      <c r="O348" s="91">
        <f t="shared" si="17"/>
        <v>0</v>
      </c>
    </row>
    <row r="349" spans="4:15" s="122" customFormat="1" ht="14.65" customHeight="1">
      <c r="D349" s="91" t="s">
        <v>7</v>
      </c>
      <c r="E349" s="91" t="str">
        <f>'Scope 1'!$D$106</f>
        <v xml:space="preserve">Location 10: </v>
      </c>
      <c r="F349" s="91"/>
      <c r="G349" s="91" t="str">
        <f>'Scope 1'!$D$28</f>
        <v>Diesel consumption for energy generation</v>
      </c>
      <c r="H349" s="91" t="str">
        <f>'Scope 1'!$F$28</f>
        <v>Liters</v>
      </c>
      <c r="I349" s="91"/>
      <c r="J349" s="91" t="str">
        <f t="shared" si="18"/>
        <v>Scope 1Location 10: Diesel consumption for energy generationLiters</v>
      </c>
      <c r="K349" s="123">
        <v>2023</v>
      </c>
      <c r="L349" s="91">
        <f>IFERROR(INDEX('Scope 1'!$AO$21:$AU$113,MATCH(J349,'Scope 1'!$AO$21:$AO$113,0),MATCH(K349,'Scope 1'!$AO$21:$AU$21,0)),0)</f>
        <v>0</v>
      </c>
      <c r="M349" s="91" t="str">
        <f t="shared" si="16"/>
        <v>Scope 1Diesel consumption for energy generationLiters</v>
      </c>
      <c r="N349" s="91">
        <f>IFERROR(INDEX('Emission factors'!$K$14:$P$305,MATCH(M349,'Emission factors'!$J$14:$J$305,0),MATCH(K349,'Emission factors'!$K$12:$P$12,0)),0)</f>
        <v>2.468</v>
      </c>
      <c r="O349" s="91">
        <f t="shared" si="17"/>
        <v>0</v>
      </c>
    </row>
    <row r="350" spans="4:15" s="122" customFormat="1" ht="14.65" customHeight="1">
      <c r="D350" s="91" t="s">
        <v>7</v>
      </c>
      <c r="E350" s="91" t="str">
        <f>'Scope 1'!$D$106</f>
        <v xml:space="preserve">Location 10: </v>
      </c>
      <c r="F350" s="91"/>
      <c r="G350" s="91" t="str">
        <f>'Scope 1'!$D$28</f>
        <v>Diesel consumption for energy generation</v>
      </c>
      <c r="H350" s="91" t="str">
        <f>'Scope 1'!$F$28</f>
        <v>Liters</v>
      </c>
      <c r="I350" s="91"/>
      <c r="J350" s="91" t="str">
        <f t="shared" si="18"/>
        <v>Scope 1Location 10: Diesel consumption for energy generationLiters</v>
      </c>
      <c r="K350" s="123">
        <v>2024</v>
      </c>
      <c r="L350" s="91">
        <f>IFERROR(INDEX('Scope 1'!$AO$21:$AU$113,MATCH(J350,'Scope 1'!$AO$21:$AO$113,0),MATCH(K350,'Scope 1'!$AO$21:$AU$21,0)),0)</f>
        <v>0</v>
      </c>
      <c r="M350" s="91" t="str">
        <f t="shared" si="16"/>
        <v>Scope 1Diesel consumption for energy generationLiters</v>
      </c>
      <c r="N350" s="91">
        <f>IFERROR(INDEX('Emission factors'!$K$14:$P$305,MATCH(M350,'Emission factors'!$J$14:$J$305,0),MATCH(K350,'Emission factors'!$K$12:$P$12,0)),0)</f>
        <v>0</v>
      </c>
      <c r="O350" s="91">
        <f t="shared" si="17"/>
        <v>0</v>
      </c>
    </row>
    <row r="351" spans="4:15" s="122" customFormat="1" ht="14.65" customHeight="1">
      <c r="D351" s="91" t="s">
        <v>7</v>
      </c>
      <c r="E351" s="91" t="str">
        <f>'Scope 1'!$D$106</f>
        <v xml:space="preserve">Location 10: </v>
      </c>
      <c r="F351" s="91"/>
      <c r="G351" s="91" t="str">
        <f>'Scope 1'!$D$28</f>
        <v>Diesel consumption for energy generation</v>
      </c>
      <c r="H351" s="91" t="str">
        <f>'Scope 1'!$F$28</f>
        <v>Liters</v>
      </c>
      <c r="I351" s="91"/>
      <c r="J351" s="91" t="str">
        <f t="shared" si="18"/>
        <v>Scope 1Location 10: Diesel consumption for energy generationLiters</v>
      </c>
      <c r="K351" s="123">
        <v>2025</v>
      </c>
      <c r="L351" s="91">
        <f>IFERROR(INDEX('Scope 1'!$AO$21:$AU$113,MATCH(J351,'Scope 1'!$AO$21:$AO$113,0),MATCH(K351,'Scope 1'!$AO$21:$AU$21,0)),0)</f>
        <v>0</v>
      </c>
      <c r="M351" s="91" t="str">
        <f t="shared" si="16"/>
        <v>Scope 1Diesel consumption for energy generationLiters</v>
      </c>
      <c r="N351" s="91">
        <f>IFERROR(INDEX('Emission factors'!$K$14:$P$305,MATCH(M351,'Emission factors'!$J$14:$J$305,0),MATCH(K351,'Emission factors'!$K$12:$P$12,0)),0)</f>
        <v>0</v>
      </c>
      <c r="O351" s="91">
        <f t="shared" si="17"/>
        <v>0</v>
      </c>
    </row>
    <row r="352" spans="4:15" s="122" customFormat="1" ht="14.65" customHeight="1">
      <c r="D352" s="91" t="s">
        <v>7</v>
      </c>
      <c r="E352" s="91" t="str">
        <f>'Scope 1'!$D$106</f>
        <v xml:space="preserve">Location 10: </v>
      </c>
      <c r="F352" s="91"/>
      <c r="G352" s="91" t="str">
        <f>'Scope 1'!$D$29</f>
        <v>Petrol consumption for energy generation</v>
      </c>
      <c r="H352" s="91" t="str">
        <f>'Scope 1'!$F$29</f>
        <v>Liters</v>
      </c>
      <c r="I352" s="91"/>
      <c r="J352" s="91" t="str">
        <f t="shared" si="18"/>
        <v>Scope 1Location 10: Petrol consumption for energy generationLiters</v>
      </c>
      <c r="K352" s="123">
        <v>2020</v>
      </c>
      <c r="L352" s="91">
        <f>IFERROR(INDEX('Scope 1'!$AO$21:$AU$113,MATCH(J352,'Scope 1'!$AO$21:$AO$113,0),MATCH(K352,'Scope 1'!$AO$21:$AU$21,0)),0)</f>
        <v>0</v>
      </c>
      <c r="M352" s="91" t="str">
        <f t="shared" si="16"/>
        <v>Scope 1Petrol consumption for energy generationLiters</v>
      </c>
      <c r="N352" s="91">
        <f>IFERROR(INDEX('Emission factors'!$K$14:$P$305,MATCH(M352,'Emission factors'!$J$14:$J$305,0),MATCH(K352,'Emission factors'!$K$12:$P$12,0)),0)</f>
        <v>2.2690000000000001</v>
      </c>
      <c r="O352" s="91">
        <f t="shared" si="17"/>
        <v>0</v>
      </c>
    </row>
    <row r="353" spans="4:15" s="122" customFormat="1" ht="14.65" customHeight="1">
      <c r="D353" s="91" t="s">
        <v>7</v>
      </c>
      <c r="E353" s="91" t="str">
        <f>'Scope 1'!$D$106</f>
        <v xml:space="preserve">Location 10: </v>
      </c>
      <c r="F353" s="91"/>
      <c r="G353" s="91" t="str">
        <f>'Scope 1'!$D$29</f>
        <v>Petrol consumption for energy generation</v>
      </c>
      <c r="H353" s="91" t="str">
        <f>'Scope 1'!$F$29</f>
        <v>Liters</v>
      </c>
      <c r="I353" s="91"/>
      <c r="J353" s="91" t="str">
        <f t="shared" si="18"/>
        <v>Scope 1Location 10: Petrol consumption for energy generationLiters</v>
      </c>
      <c r="K353" s="123">
        <v>2021</v>
      </c>
      <c r="L353" s="91">
        <f>IFERROR(INDEX('Scope 1'!$AO$21:$AU$113,MATCH(J353,'Scope 1'!$AO$21:$AO$113,0),MATCH(K353,'Scope 1'!$AO$21:$AU$21,0)),0)</f>
        <v>0</v>
      </c>
      <c r="M353" s="91" t="str">
        <f t="shared" si="16"/>
        <v>Scope 1Petrol consumption for energy generationLiters</v>
      </c>
      <c r="N353" s="91">
        <f>IFERROR(INDEX('Emission factors'!$K$14:$P$305,MATCH(M353,'Emission factors'!$J$14:$J$305,0),MATCH(K353,'Emission factors'!$K$12:$P$12,0)),0)</f>
        <v>2.141</v>
      </c>
      <c r="O353" s="91">
        <f t="shared" si="17"/>
        <v>0</v>
      </c>
    </row>
    <row r="354" spans="4:15" s="122" customFormat="1" ht="14.65" customHeight="1">
      <c r="D354" s="91" t="s">
        <v>7</v>
      </c>
      <c r="E354" s="91" t="str">
        <f>'Scope 1'!$D$106</f>
        <v xml:space="preserve">Location 10: </v>
      </c>
      <c r="F354" s="91"/>
      <c r="G354" s="91" t="str">
        <f>'Scope 1'!$D$29</f>
        <v>Petrol consumption for energy generation</v>
      </c>
      <c r="H354" s="91" t="str">
        <f>'Scope 1'!$F$29</f>
        <v>Liters</v>
      </c>
      <c r="I354" s="91"/>
      <c r="J354" s="91" t="str">
        <f t="shared" si="18"/>
        <v>Scope 1Location 10: Petrol consumption for energy generationLiters</v>
      </c>
      <c r="K354" s="123">
        <v>2022</v>
      </c>
      <c r="L354" s="91">
        <f>IFERROR(INDEX('Scope 1'!$AO$21:$AU$113,MATCH(J354,'Scope 1'!$AO$21:$AO$113,0),MATCH(K354,'Scope 1'!$AO$21:$AU$21,0)),0)</f>
        <v>0</v>
      </c>
      <c r="M354" s="91" t="str">
        <f t="shared" si="16"/>
        <v>Scope 1Petrol consumption for energy generationLiters</v>
      </c>
      <c r="N354" s="91">
        <f>IFERROR(INDEX('Emission factors'!$K$14:$P$305,MATCH(M354,'Emission factors'!$J$14:$J$305,0),MATCH(K354,'Emission factors'!$K$12:$P$12,0)),0)</f>
        <v>2.141</v>
      </c>
      <c r="O354" s="91">
        <f t="shared" si="17"/>
        <v>0</v>
      </c>
    </row>
    <row r="355" spans="4:15" s="122" customFormat="1" ht="14.65" customHeight="1">
      <c r="D355" s="91" t="s">
        <v>7</v>
      </c>
      <c r="E355" s="91" t="str">
        <f>'Scope 1'!$D$106</f>
        <v xml:space="preserve">Location 10: </v>
      </c>
      <c r="F355" s="91"/>
      <c r="G355" s="91" t="str">
        <f>'Scope 1'!$D$29</f>
        <v>Petrol consumption for energy generation</v>
      </c>
      <c r="H355" s="91" t="str">
        <f>'Scope 1'!$F$29</f>
        <v>Liters</v>
      </c>
      <c r="I355" s="91"/>
      <c r="J355" s="91" t="str">
        <f t="shared" si="18"/>
        <v>Scope 1Location 10: Petrol consumption for energy generationLiters</v>
      </c>
      <c r="K355" s="123">
        <v>2023</v>
      </c>
      <c r="L355" s="91">
        <f>IFERROR(INDEX('Scope 1'!$AO$21:$AU$113,MATCH(J355,'Scope 1'!$AO$21:$AO$113,0),MATCH(K355,'Scope 1'!$AO$21:$AU$21,0)),0)</f>
        <v>0</v>
      </c>
      <c r="M355" s="91" t="str">
        <f t="shared" si="16"/>
        <v>Scope 1Petrol consumption for energy generationLiters</v>
      </c>
      <c r="N355" s="91">
        <f>IFERROR(INDEX('Emission factors'!$K$14:$P$305,MATCH(M355,'Emission factors'!$J$14:$J$305,0),MATCH(K355,'Emission factors'!$K$12:$P$12,0)),0)</f>
        <v>2.1760000000000002</v>
      </c>
      <c r="O355" s="91">
        <f t="shared" si="17"/>
        <v>0</v>
      </c>
    </row>
    <row r="356" spans="4:15" s="122" customFormat="1" ht="14.65" customHeight="1">
      <c r="D356" s="91" t="s">
        <v>7</v>
      </c>
      <c r="E356" s="91" t="str">
        <f>'Scope 1'!$D$106</f>
        <v xml:space="preserve">Location 10: </v>
      </c>
      <c r="F356" s="91"/>
      <c r="G356" s="91" t="str">
        <f>'Scope 1'!$D$29</f>
        <v>Petrol consumption for energy generation</v>
      </c>
      <c r="H356" s="91" t="str">
        <f>'Scope 1'!$F$29</f>
        <v>Liters</v>
      </c>
      <c r="I356" s="91"/>
      <c r="J356" s="91" t="str">
        <f t="shared" si="18"/>
        <v>Scope 1Location 10: Petrol consumption for energy generationLiters</v>
      </c>
      <c r="K356" s="123">
        <v>2024</v>
      </c>
      <c r="L356" s="91">
        <f>IFERROR(INDEX('Scope 1'!$AO$21:$AU$113,MATCH(J356,'Scope 1'!$AO$21:$AO$113,0),MATCH(K356,'Scope 1'!$AO$21:$AU$21,0)),0)</f>
        <v>0</v>
      </c>
      <c r="M356" s="91" t="str">
        <f t="shared" si="16"/>
        <v>Scope 1Petrol consumption for energy generationLiters</v>
      </c>
      <c r="N356" s="91">
        <f>IFERROR(INDEX('Emission factors'!$K$14:$P$305,MATCH(M356,'Emission factors'!$J$14:$J$305,0),MATCH(K356,'Emission factors'!$K$12:$P$12,0)),0)</f>
        <v>0</v>
      </c>
      <c r="O356" s="91">
        <f t="shared" si="17"/>
        <v>0</v>
      </c>
    </row>
    <row r="357" spans="4:15" s="122" customFormat="1" ht="14.65" customHeight="1">
      <c r="D357" s="91" t="s">
        <v>7</v>
      </c>
      <c r="E357" s="91" t="str">
        <f>'Scope 1'!$D$106</f>
        <v xml:space="preserve">Location 10: </v>
      </c>
      <c r="F357" s="91"/>
      <c r="G357" s="91" t="str">
        <f>'Scope 1'!$D$29</f>
        <v>Petrol consumption for energy generation</v>
      </c>
      <c r="H357" s="91" t="str">
        <f>'Scope 1'!$F$29</f>
        <v>Liters</v>
      </c>
      <c r="I357" s="91"/>
      <c r="J357" s="91" t="str">
        <f t="shared" si="18"/>
        <v>Scope 1Location 10: Petrol consumption for energy generationLiters</v>
      </c>
      <c r="K357" s="123">
        <v>2025</v>
      </c>
      <c r="L357" s="91">
        <f>IFERROR(INDEX('Scope 1'!$AO$21:$AU$113,MATCH(J357,'Scope 1'!$AO$21:$AO$113,0),MATCH(K357,'Scope 1'!$AO$21:$AU$21,0)),0)</f>
        <v>0</v>
      </c>
      <c r="M357" s="91" t="str">
        <f t="shared" si="16"/>
        <v>Scope 1Petrol consumption for energy generationLiters</v>
      </c>
      <c r="N357" s="91">
        <f>IFERROR(INDEX('Emission factors'!$K$14:$P$305,MATCH(M357,'Emission factors'!$J$14:$J$305,0),MATCH(K357,'Emission factors'!$K$12:$P$12,0)),0)</f>
        <v>0</v>
      </c>
      <c r="O357" s="91">
        <f t="shared" si="17"/>
        <v>0</v>
      </c>
    </row>
    <row r="358" spans="4:15" s="122" customFormat="1" ht="14.65" customHeight="1">
      <c r="D358" s="91" t="s">
        <v>7</v>
      </c>
      <c r="E358" s="91" t="str">
        <f>'Scope 1'!$D$106</f>
        <v xml:space="preserve">Location 10: </v>
      </c>
      <c r="F358" s="91"/>
      <c r="G358" s="91" t="str">
        <f>'Scope 1'!$D$30</f>
        <v>Refrigerant leakage</v>
      </c>
      <c r="H358" s="91" t="str">
        <f>'Scope 1'!$F$30</f>
        <v>kg</v>
      </c>
      <c r="I358" s="91">
        <f>'Scope 1'!$I$111</f>
        <v>0</v>
      </c>
      <c r="J358" s="91" t="str">
        <f t="shared" si="18"/>
        <v>Scope 1Location 10: Refrigerant leakagekg0</v>
      </c>
      <c r="K358" s="123">
        <v>2020</v>
      </c>
      <c r="L358" s="91">
        <f>IFERROR(INDEX('Scope 1'!$AO$21:$AU$113,MATCH(J358,'Scope 1'!$AO$21:$AO$113,0),MATCH(K358,'Scope 1'!$AO$21:$AU$21,0)),0)</f>
        <v>0</v>
      </c>
      <c r="M358" s="91" t="str">
        <f t="shared" si="16"/>
        <v>Scope 1Refrigerant leakagekg0</v>
      </c>
      <c r="N358" s="91">
        <f>IFERROR(INDEX('Emission factors'!$K$14:$P$305,MATCH(M358,'Emission factors'!$J$14:$J$305,0),MATCH(K358,'Emission factors'!$K$12:$P$12,0)),0)</f>
        <v>0</v>
      </c>
      <c r="O358" s="91">
        <f t="shared" si="17"/>
        <v>0</v>
      </c>
    </row>
    <row r="359" spans="4:15" s="122" customFormat="1" ht="14.65" customHeight="1">
      <c r="D359" s="91" t="s">
        <v>7</v>
      </c>
      <c r="E359" s="91" t="str">
        <f>'Scope 1'!$D$106</f>
        <v xml:space="preserve">Location 10: </v>
      </c>
      <c r="F359" s="91"/>
      <c r="G359" s="91" t="str">
        <f>'Scope 1'!$D$30</f>
        <v>Refrigerant leakage</v>
      </c>
      <c r="H359" s="91" t="str">
        <f>'Scope 1'!$F$30</f>
        <v>kg</v>
      </c>
      <c r="I359" s="91">
        <f>'Scope 1'!$N$111</f>
        <v>0</v>
      </c>
      <c r="J359" s="91" t="str">
        <f t="shared" si="18"/>
        <v>Scope 1Location 10: Refrigerant leakagekg0</v>
      </c>
      <c r="K359" s="123">
        <v>2021</v>
      </c>
      <c r="L359" s="91">
        <f>IFERROR(INDEX('Scope 1'!$AO$21:$AU$113,MATCH(J359,'Scope 1'!$AO$21:$AO$113,0),MATCH(K359,'Scope 1'!$AO$21:$AU$21,0)),0)</f>
        <v>0</v>
      </c>
      <c r="M359" s="91" t="str">
        <f t="shared" si="16"/>
        <v>Scope 1Refrigerant leakagekg0</v>
      </c>
      <c r="N359" s="91">
        <f>IFERROR(INDEX('Emission factors'!$K$14:$P$305,MATCH(M359,'Emission factors'!$J$14:$J$305,0),MATCH(K359,'Emission factors'!$K$12:$P$12,0)),0)</f>
        <v>0</v>
      </c>
      <c r="O359" s="91">
        <f t="shared" si="17"/>
        <v>0</v>
      </c>
    </row>
    <row r="360" spans="4:15" s="122" customFormat="1" ht="14.65" customHeight="1">
      <c r="D360" s="91" t="s">
        <v>7</v>
      </c>
      <c r="E360" s="91" t="str">
        <f>'Scope 1'!$D$106</f>
        <v xml:space="preserve">Location 10: </v>
      </c>
      <c r="F360" s="91"/>
      <c r="G360" s="91" t="str">
        <f>'Scope 1'!$D$30</f>
        <v>Refrigerant leakage</v>
      </c>
      <c r="H360" s="91" t="str">
        <f>'Scope 1'!$F$30</f>
        <v>kg</v>
      </c>
      <c r="I360" s="91">
        <f>'Scope 1'!$S$111</f>
        <v>0</v>
      </c>
      <c r="J360" s="91" t="str">
        <f t="shared" si="18"/>
        <v>Scope 1Location 10: Refrigerant leakagekg0</v>
      </c>
      <c r="K360" s="123">
        <v>2022</v>
      </c>
      <c r="L360" s="91">
        <f>IFERROR(INDEX('Scope 1'!$AO$21:$AU$113,MATCH(J360,'Scope 1'!$AO$21:$AO$113,0),MATCH(K360,'Scope 1'!$AO$21:$AU$21,0)),0)</f>
        <v>0</v>
      </c>
      <c r="M360" s="91" t="str">
        <f t="shared" si="16"/>
        <v>Scope 1Refrigerant leakagekg0</v>
      </c>
      <c r="N360" s="91">
        <f>IFERROR(INDEX('Emission factors'!$K$14:$P$305,MATCH(M360,'Emission factors'!$J$14:$J$305,0),MATCH(K360,'Emission factors'!$K$12:$P$12,0)),0)</f>
        <v>0</v>
      </c>
      <c r="O360" s="91">
        <f t="shared" si="17"/>
        <v>0</v>
      </c>
    </row>
    <row r="361" spans="4:15" s="122" customFormat="1" ht="14.65" customHeight="1">
      <c r="D361" s="91" t="s">
        <v>7</v>
      </c>
      <c r="E361" s="91" t="str">
        <f>'Scope 1'!$D$106</f>
        <v xml:space="preserve">Location 10: </v>
      </c>
      <c r="F361" s="91"/>
      <c r="G361" s="91" t="str">
        <f>'Scope 1'!$D$30</f>
        <v>Refrigerant leakage</v>
      </c>
      <c r="H361" s="91" t="str">
        <f>'Scope 1'!$F$30</f>
        <v>kg</v>
      </c>
      <c r="I361" s="91">
        <f>'Scope 1'!$X$111</f>
        <v>0</v>
      </c>
      <c r="J361" s="91" t="str">
        <f t="shared" si="18"/>
        <v>Scope 1Location 10: Refrigerant leakagekg0</v>
      </c>
      <c r="K361" s="123">
        <v>2023</v>
      </c>
      <c r="L361" s="91">
        <f>IFERROR(INDEX('Scope 1'!$AO$21:$AU$113,MATCH(J361,'Scope 1'!$AO$21:$AO$113,0),MATCH(K361,'Scope 1'!$AO$21:$AU$21,0)),0)</f>
        <v>0</v>
      </c>
      <c r="M361" s="91" t="str">
        <f t="shared" si="16"/>
        <v>Scope 1Refrigerant leakagekg0</v>
      </c>
      <c r="N361" s="91">
        <f>IFERROR(INDEX('Emission factors'!$K$14:$P$305,MATCH(M361,'Emission factors'!$J$14:$J$305,0),MATCH(K361,'Emission factors'!$K$12:$P$12,0)),0)</f>
        <v>0</v>
      </c>
      <c r="O361" s="91">
        <f t="shared" si="17"/>
        <v>0</v>
      </c>
    </row>
    <row r="362" spans="4:15" s="122" customFormat="1" ht="14.65" customHeight="1">
      <c r="D362" s="91" t="s">
        <v>7</v>
      </c>
      <c r="E362" s="91" t="str">
        <f>'Scope 1'!$D$106</f>
        <v xml:space="preserve">Location 10: </v>
      </c>
      <c r="F362" s="91"/>
      <c r="G362" s="91" t="str">
        <f>'Scope 1'!$D$30</f>
        <v>Refrigerant leakage</v>
      </c>
      <c r="H362" s="91" t="str">
        <f>'Scope 1'!$F$30</f>
        <v>kg</v>
      </c>
      <c r="I362" s="91">
        <f>'Scope 1'!$AC$111</f>
        <v>0</v>
      </c>
      <c r="J362" s="91" t="str">
        <f t="shared" si="18"/>
        <v>Scope 1Location 10: Refrigerant leakagekg0</v>
      </c>
      <c r="K362" s="123">
        <v>2024</v>
      </c>
      <c r="L362" s="91">
        <f>IFERROR(INDEX('Scope 1'!$AO$21:$AU$113,MATCH(J362,'Scope 1'!$AO$21:$AO$113,0),MATCH(K362,'Scope 1'!$AO$21:$AU$21,0)),0)</f>
        <v>0</v>
      </c>
      <c r="M362" s="91" t="str">
        <f t="shared" si="16"/>
        <v>Scope 1Refrigerant leakagekg0</v>
      </c>
      <c r="N362" s="91">
        <f>IFERROR(INDEX('Emission factors'!$K$14:$P$305,MATCH(M362,'Emission factors'!$J$14:$J$305,0),MATCH(K362,'Emission factors'!$K$12:$P$12,0)),0)</f>
        <v>0</v>
      </c>
      <c r="O362" s="91">
        <f t="shared" si="17"/>
        <v>0</v>
      </c>
    </row>
    <row r="363" spans="4:15" s="122" customFormat="1" ht="14.65" customHeight="1">
      <c r="D363" s="91" t="s">
        <v>7</v>
      </c>
      <c r="E363" s="91" t="str">
        <f>'Scope 1'!$D$106</f>
        <v xml:space="preserve">Location 10: </v>
      </c>
      <c r="F363" s="91"/>
      <c r="G363" s="91" t="str">
        <f>'Scope 1'!$D$30</f>
        <v>Refrigerant leakage</v>
      </c>
      <c r="H363" s="91" t="str">
        <f>'Scope 1'!$F$30</f>
        <v>kg</v>
      </c>
      <c r="I363" s="91">
        <f>'Scope 1'!$AH$111</f>
        <v>0</v>
      </c>
      <c r="J363" s="91" t="str">
        <f t="shared" si="18"/>
        <v>Scope 1Location 10: Refrigerant leakagekg0</v>
      </c>
      <c r="K363" s="123">
        <v>2025</v>
      </c>
      <c r="L363" s="91">
        <f>IFERROR(INDEX('Scope 1'!$AO$21:$AU$113,MATCH(J363,'Scope 1'!$AO$21:$AO$113,0),MATCH(K363,'Scope 1'!$AO$21:$AU$21,0)),0)</f>
        <v>0</v>
      </c>
      <c r="M363" s="91" t="str">
        <f t="shared" si="16"/>
        <v>Scope 1Refrigerant leakagekg0</v>
      </c>
      <c r="N363" s="91">
        <f>IFERROR(INDEX('Emission factors'!$K$14:$P$305,MATCH(M363,'Emission factors'!$J$14:$J$305,0),MATCH(K363,'Emission factors'!$K$12:$P$12,0)),0)</f>
        <v>0</v>
      </c>
      <c r="O363" s="91">
        <f t="shared" si="17"/>
        <v>0</v>
      </c>
    </row>
    <row r="364" spans="4:15" s="122" customFormat="1" ht="14.65" customHeight="1">
      <c r="D364" s="91" t="s">
        <v>7</v>
      </c>
      <c r="E364" s="91" t="str">
        <f>'Scope 1'!$D$106</f>
        <v xml:space="preserve">Location 10: </v>
      </c>
      <c r="F364" s="91"/>
      <c r="G364" s="91" t="str">
        <f>'Scope 1'!$D$30</f>
        <v>Refrigerant leakage</v>
      </c>
      <c r="H364" s="91" t="str">
        <f>'Scope 1'!$F$30</f>
        <v>kg</v>
      </c>
      <c r="I364" s="91">
        <f>'Scope 1'!$I$112</f>
        <v>0</v>
      </c>
      <c r="J364" s="91" t="str">
        <f t="shared" si="18"/>
        <v>Scope 1Location 10: Refrigerant leakagekg0</v>
      </c>
      <c r="K364" s="123">
        <v>2020</v>
      </c>
      <c r="L364" s="91">
        <f>IFERROR(INDEX('Scope 1'!$AO$21:$AU$113,MATCH(J364,'Scope 1'!$AO$21:$AO$113,0),MATCH(K364,'Scope 1'!$AO$21:$AU$21,0)),0)</f>
        <v>0</v>
      </c>
      <c r="M364" s="91" t="str">
        <f t="shared" si="16"/>
        <v>Scope 1Refrigerant leakagekg0</v>
      </c>
      <c r="N364" s="91">
        <f>IFERROR(INDEX('Emission factors'!$K$14:$P$305,MATCH(M364,'Emission factors'!$J$14:$J$305,0),MATCH(K364,'Emission factors'!$K$12:$P$12,0)),0)</f>
        <v>0</v>
      </c>
      <c r="O364" s="91">
        <f t="shared" si="17"/>
        <v>0</v>
      </c>
    </row>
    <row r="365" spans="4:15" s="122" customFormat="1" ht="14.65" customHeight="1">
      <c r="D365" s="91" t="s">
        <v>7</v>
      </c>
      <c r="E365" s="91" t="str">
        <f>'Scope 1'!$D$106</f>
        <v xml:space="preserve">Location 10: </v>
      </c>
      <c r="F365" s="91"/>
      <c r="G365" s="91" t="str">
        <f>'Scope 1'!$D$30</f>
        <v>Refrigerant leakage</v>
      </c>
      <c r="H365" s="91" t="str">
        <f>'Scope 1'!$F$30</f>
        <v>kg</v>
      </c>
      <c r="I365" s="91">
        <f>'Scope 1'!$N$112</f>
        <v>0</v>
      </c>
      <c r="J365" s="91" t="str">
        <f t="shared" si="18"/>
        <v>Scope 1Location 10: Refrigerant leakagekg0</v>
      </c>
      <c r="K365" s="123">
        <v>2021</v>
      </c>
      <c r="L365" s="91">
        <f>IFERROR(INDEX('Scope 1'!$AO$21:$AU$113,MATCH(J365,'Scope 1'!$AO$21:$AO$113,0),MATCH(K365,'Scope 1'!$AO$21:$AU$21,0)),0)</f>
        <v>0</v>
      </c>
      <c r="M365" s="91" t="str">
        <f t="shared" si="16"/>
        <v>Scope 1Refrigerant leakagekg0</v>
      </c>
      <c r="N365" s="91">
        <f>IFERROR(INDEX('Emission factors'!$K$14:$P$305,MATCH(M365,'Emission factors'!$J$14:$J$305,0),MATCH(K365,'Emission factors'!$K$12:$P$12,0)),0)</f>
        <v>0</v>
      </c>
      <c r="O365" s="91">
        <f t="shared" si="17"/>
        <v>0</v>
      </c>
    </row>
    <row r="366" spans="4:15" s="122" customFormat="1" ht="14.65" customHeight="1">
      <c r="D366" s="91" t="s">
        <v>7</v>
      </c>
      <c r="E366" s="91" t="str">
        <f>'Scope 1'!$D$106</f>
        <v xml:space="preserve">Location 10: </v>
      </c>
      <c r="F366" s="91"/>
      <c r="G366" s="91" t="str">
        <f>'Scope 1'!$D$30</f>
        <v>Refrigerant leakage</v>
      </c>
      <c r="H366" s="91" t="str">
        <f>'Scope 1'!$F$30</f>
        <v>kg</v>
      </c>
      <c r="I366" s="91">
        <f>'Scope 1'!$S$112</f>
        <v>0</v>
      </c>
      <c r="J366" s="91" t="str">
        <f t="shared" si="18"/>
        <v>Scope 1Location 10: Refrigerant leakagekg0</v>
      </c>
      <c r="K366" s="123">
        <v>2022</v>
      </c>
      <c r="L366" s="91">
        <f>IFERROR(INDEX('Scope 1'!$AO$21:$AU$113,MATCH(J366,'Scope 1'!$AO$21:$AO$113,0),MATCH(K366,'Scope 1'!$AO$21:$AU$21,0)),0)</f>
        <v>0</v>
      </c>
      <c r="M366" s="91" t="str">
        <f t="shared" si="16"/>
        <v>Scope 1Refrigerant leakagekg0</v>
      </c>
      <c r="N366" s="91">
        <f>IFERROR(INDEX('Emission factors'!$K$14:$P$305,MATCH(M366,'Emission factors'!$J$14:$J$305,0),MATCH(K366,'Emission factors'!$K$12:$P$12,0)),0)</f>
        <v>0</v>
      </c>
      <c r="O366" s="91">
        <f t="shared" si="17"/>
        <v>0</v>
      </c>
    </row>
    <row r="367" spans="4:15" s="122" customFormat="1" ht="14.65" customHeight="1">
      <c r="D367" s="91" t="s">
        <v>7</v>
      </c>
      <c r="E367" s="91" t="str">
        <f>'Scope 1'!$D$106</f>
        <v xml:space="preserve">Location 10: </v>
      </c>
      <c r="F367" s="91"/>
      <c r="G367" s="91" t="str">
        <f>'Scope 1'!$D$30</f>
        <v>Refrigerant leakage</v>
      </c>
      <c r="H367" s="91" t="str">
        <f>'Scope 1'!$F$30</f>
        <v>kg</v>
      </c>
      <c r="I367" s="91">
        <f>'Scope 1'!$X$112</f>
        <v>0</v>
      </c>
      <c r="J367" s="91" t="str">
        <f t="shared" si="18"/>
        <v>Scope 1Location 10: Refrigerant leakagekg0</v>
      </c>
      <c r="K367" s="123">
        <v>2023</v>
      </c>
      <c r="L367" s="91">
        <f>IFERROR(INDEX('Scope 1'!$AO$21:$AU$113,MATCH(J367,'Scope 1'!$AO$21:$AO$113,0),MATCH(K367,'Scope 1'!$AO$21:$AU$21,0)),0)</f>
        <v>0</v>
      </c>
      <c r="M367" s="91" t="str">
        <f t="shared" si="16"/>
        <v>Scope 1Refrigerant leakagekg0</v>
      </c>
      <c r="N367" s="91">
        <f>IFERROR(INDEX('Emission factors'!$K$14:$P$305,MATCH(M367,'Emission factors'!$J$14:$J$305,0),MATCH(K367,'Emission factors'!$K$12:$P$12,0)),0)</f>
        <v>0</v>
      </c>
      <c r="O367" s="91">
        <f t="shared" si="17"/>
        <v>0</v>
      </c>
    </row>
    <row r="368" spans="4:15" s="122" customFormat="1" ht="14.65" customHeight="1">
      <c r="D368" s="91" t="s">
        <v>7</v>
      </c>
      <c r="E368" s="91" t="str">
        <f>'Scope 1'!$D$106</f>
        <v xml:space="preserve">Location 10: </v>
      </c>
      <c r="F368" s="91"/>
      <c r="G368" s="91" t="str">
        <f>'Scope 1'!$D$30</f>
        <v>Refrigerant leakage</v>
      </c>
      <c r="H368" s="91" t="str">
        <f>'Scope 1'!$F$30</f>
        <v>kg</v>
      </c>
      <c r="I368" s="91">
        <f>'Scope 1'!$AC$112</f>
        <v>0</v>
      </c>
      <c r="J368" s="91" t="str">
        <f t="shared" si="18"/>
        <v>Scope 1Location 10: Refrigerant leakagekg0</v>
      </c>
      <c r="K368" s="123">
        <v>2024</v>
      </c>
      <c r="L368" s="91">
        <f>IFERROR(INDEX('Scope 1'!$AO$21:$AU$113,MATCH(J368,'Scope 1'!$AO$21:$AO$113,0),MATCH(K368,'Scope 1'!$AO$21:$AU$21,0)),0)</f>
        <v>0</v>
      </c>
      <c r="M368" s="91" t="str">
        <f t="shared" si="16"/>
        <v>Scope 1Refrigerant leakagekg0</v>
      </c>
      <c r="N368" s="91">
        <f>IFERROR(INDEX('Emission factors'!$K$14:$P$305,MATCH(M368,'Emission factors'!$J$14:$J$305,0),MATCH(K368,'Emission factors'!$K$12:$P$12,0)),0)</f>
        <v>0</v>
      </c>
      <c r="O368" s="91">
        <f t="shared" si="17"/>
        <v>0</v>
      </c>
    </row>
    <row r="369" spans="4:15" s="122" customFormat="1" ht="14.65" customHeight="1">
      <c r="D369" s="91" t="s">
        <v>7</v>
      </c>
      <c r="E369" s="91" t="str">
        <f>'Scope 1'!$D$106</f>
        <v xml:space="preserve">Location 10: </v>
      </c>
      <c r="F369" s="91"/>
      <c r="G369" s="91" t="str">
        <f>'Scope 1'!$D$30</f>
        <v>Refrigerant leakage</v>
      </c>
      <c r="H369" s="91" t="str">
        <f>'Scope 1'!$F$30</f>
        <v>kg</v>
      </c>
      <c r="I369" s="91">
        <f>'Scope 1'!$AH$112</f>
        <v>0</v>
      </c>
      <c r="J369" s="91" t="str">
        <f t="shared" si="18"/>
        <v>Scope 1Location 10: Refrigerant leakagekg0</v>
      </c>
      <c r="K369" s="123">
        <v>2025</v>
      </c>
      <c r="L369" s="91">
        <f>IFERROR(INDEX('Scope 1'!$AO$21:$AU$113,MATCH(J369,'Scope 1'!$AO$21:$AO$113,0),MATCH(K369,'Scope 1'!$AO$21:$AU$21,0)),0)</f>
        <v>0</v>
      </c>
      <c r="M369" s="91" t="str">
        <f t="shared" si="16"/>
        <v>Scope 1Refrigerant leakagekg0</v>
      </c>
      <c r="N369" s="91">
        <f>IFERROR(INDEX('Emission factors'!$K$14:$P$305,MATCH(M369,'Emission factors'!$J$14:$J$305,0),MATCH(K369,'Emission factors'!$K$12:$P$12,0)),0)</f>
        <v>0</v>
      </c>
      <c r="O369" s="91">
        <f t="shared" si="17"/>
        <v>0</v>
      </c>
    </row>
    <row r="370" spans="4:15" s="122" customFormat="1" ht="14.65" customHeight="1">
      <c r="D370" s="91" t="s">
        <v>7</v>
      </c>
      <c r="E370" s="91" t="str">
        <f>'Scope 1'!$D$106</f>
        <v xml:space="preserve">Location 10: </v>
      </c>
      <c r="F370" s="91"/>
      <c r="G370" s="91" t="str">
        <f>'Scope 1'!$D$30</f>
        <v>Refrigerant leakage</v>
      </c>
      <c r="H370" s="91" t="str">
        <f>'Scope 1'!$F$30</f>
        <v>kg</v>
      </c>
      <c r="I370" s="91">
        <f>'Scope 1'!$I$113</f>
        <v>0</v>
      </c>
      <c r="J370" s="91" t="str">
        <f t="shared" si="18"/>
        <v>Scope 1Location 10: Refrigerant leakagekg0</v>
      </c>
      <c r="K370" s="123">
        <v>2020</v>
      </c>
      <c r="L370" s="91">
        <f>IFERROR(INDEX('Scope 1'!$AO$21:$AU$113,MATCH(J370,'Scope 1'!$AO$21:$AO$113,0),MATCH(K370,'Scope 1'!$AO$21:$AU$21,0)),0)</f>
        <v>0</v>
      </c>
      <c r="M370" s="91" t="str">
        <f t="shared" si="16"/>
        <v>Scope 1Refrigerant leakagekg0</v>
      </c>
      <c r="N370" s="91">
        <f>IFERROR(INDEX('Emission factors'!$K$14:$P$305,MATCH(M370,'Emission factors'!$J$14:$J$305,0),MATCH(K370,'Emission factors'!$K$12:$P$12,0)),0)</f>
        <v>0</v>
      </c>
      <c r="O370" s="91">
        <f t="shared" si="17"/>
        <v>0</v>
      </c>
    </row>
    <row r="371" spans="4:15" s="122" customFormat="1" ht="14.65" customHeight="1">
      <c r="D371" s="91" t="s">
        <v>7</v>
      </c>
      <c r="E371" s="91" t="str">
        <f>'Scope 1'!$D$106</f>
        <v xml:space="preserve">Location 10: </v>
      </c>
      <c r="F371" s="91"/>
      <c r="G371" s="91" t="str">
        <f>'Scope 1'!$D$30</f>
        <v>Refrigerant leakage</v>
      </c>
      <c r="H371" s="91" t="str">
        <f>'Scope 1'!$F$30</f>
        <v>kg</v>
      </c>
      <c r="I371" s="91">
        <f>'Scope 1'!$N$113</f>
        <v>0</v>
      </c>
      <c r="J371" s="91" t="str">
        <f t="shared" si="18"/>
        <v>Scope 1Location 10: Refrigerant leakagekg0</v>
      </c>
      <c r="K371" s="123">
        <v>2021</v>
      </c>
      <c r="L371" s="91">
        <f>IFERROR(INDEX('Scope 1'!$AO$21:$AU$113,MATCH(J371,'Scope 1'!$AO$21:$AO$113,0),MATCH(K371,'Scope 1'!$AO$21:$AU$21,0)),0)</f>
        <v>0</v>
      </c>
      <c r="M371" s="91" t="str">
        <f t="shared" si="16"/>
        <v>Scope 1Refrigerant leakagekg0</v>
      </c>
      <c r="N371" s="91">
        <f>IFERROR(INDEX('Emission factors'!$K$14:$P$305,MATCH(M371,'Emission factors'!$J$14:$J$305,0),MATCH(K371,'Emission factors'!$K$12:$P$12,0)),0)</f>
        <v>0</v>
      </c>
      <c r="O371" s="91">
        <f t="shared" si="17"/>
        <v>0</v>
      </c>
    </row>
    <row r="372" spans="4:15" s="122" customFormat="1" ht="14.65" customHeight="1">
      <c r="D372" s="91" t="s">
        <v>7</v>
      </c>
      <c r="E372" s="91" t="str">
        <f>'Scope 1'!$D$106</f>
        <v xml:space="preserve">Location 10: </v>
      </c>
      <c r="F372" s="91"/>
      <c r="G372" s="91" t="str">
        <f>'Scope 1'!$D$30</f>
        <v>Refrigerant leakage</v>
      </c>
      <c r="H372" s="91" t="str">
        <f>'Scope 1'!$F$30</f>
        <v>kg</v>
      </c>
      <c r="I372" s="91">
        <f>'Scope 1'!$S$113</f>
        <v>0</v>
      </c>
      <c r="J372" s="91" t="str">
        <f t="shared" si="18"/>
        <v>Scope 1Location 10: Refrigerant leakagekg0</v>
      </c>
      <c r="K372" s="123">
        <v>2022</v>
      </c>
      <c r="L372" s="91">
        <f>IFERROR(INDEX('Scope 1'!$AO$21:$AU$113,MATCH(J372,'Scope 1'!$AO$21:$AO$113,0),MATCH(K372,'Scope 1'!$AO$21:$AU$21,0)),0)</f>
        <v>0</v>
      </c>
      <c r="M372" s="91" t="str">
        <f t="shared" si="16"/>
        <v>Scope 1Refrigerant leakagekg0</v>
      </c>
      <c r="N372" s="91">
        <f>IFERROR(INDEX('Emission factors'!$K$14:$P$305,MATCH(M372,'Emission factors'!$J$14:$J$305,0),MATCH(K372,'Emission factors'!$K$12:$P$12,0)),0)</f>
        <v>0</v>
      </c>
      <c r="O372" s="91">
        <f t="shared" si="17"/>
        <v>0</v>
      </c>
    </row>
    <row r="373" spans="4:15" s="122" customFormat="1" ht="14.65" customHeight="1">
      <c r="D373" s="91" t="s">
        <v>7</v>
      </c>
      <c r="E373" s="91" t="str">
        <f>'Scope 1'!$D$106</f>
        <v xml:space="preserve">Location 10: </v>
      </c>
      <c r="F373" s="91"/>
      <c r="G373" s="91" t="str">
        <f>'Scope 1'!$D$30</f>
        <v>Refrigerant leakage</v>
      </c>
      <c r="H373" s="91" t="str">
        <f>'Scope 1'!$F$30</f>
        <v>kg</v>
      </c>
      <c r="I373" s="91">
        <f>'Scope 1'!$X$113</f>
        <v>0</v>
      </c>
      <c r="J373" s="91" t="str">
        <f t="shared" si="18"/>
        <v>Scope 1Location 10: Refrigerant leakagekg0</v>
      </c>
      <c r="K373" s="123">
        <v>2023</v>
      </c>
      <c r="L373" s="91">
        <f>IFERROR(INDEX('Scope 1'!$AO$21:$AU$113,MATCH(J373,'Scope 1'!$AO$21:$AO$113,0),MATCH(K373,'Scope 1'!$AO$21:$AU$21,0)),0)</f>
        <v>0</v>
      </c>
      <c r="M373" s="91" t="str">
        <f t="shared" si="16"/>
        <v>Scope 1Refrigerant leakagekg0</v>
      </c>
      <c r="N373" s="91">
        <f>IFERROR(INDEX('Emission factors'!$K$14:$P$305,MATCH(M373,'Emission factors'!$J$14:$J$305,0),MATCH(K373,'Emission factors'!$K$12:$P$12,0)),0)</f>
        <v>0</v>
      </c>
      <c r="O373" s="91">
        <f t="shared" si="17"/>
        <v>0</v>
      </c>
    </row>
    <row r="374" spans="4:15" s="122" customFormat="1" ht="14.65" customHeight="1">
      <c r="D374" s="91" t="s">
        <v>7</v>
      </c>
      <c r="E374" s="91" t="str">
        <f>'Scope 1'!$D$106</f>
        <v xml:space="preserve">Location 10: </v>
      </c>
      <c r="F374" s="91"/>
      <c r="G374" s="91" t="str">
        <f>'Scope 1'!$D$30</f>
        <v>Refrigerant leakage</v>
      </c>
      <c r="H374" s="91" t="str">
        <f>'Scope 1'!$F$30</f>
        <v>kg</v>
      </c>
      <c r="I374" s="91">
        <f>'Scope 1'!$AC$113</f>
        <v>0</v>
      </c>
      <c r="J374" s="91" t="str">
        <f t="shared" si="18"/>
        <v>Scope 1Location 10: Refrigerant leakagekg0</v>
      </c>
      <c r="K374" s="123">
        <v>2024</v>
      </c>
      <c r="L374" s="91">
        <f>IFERROR(INDEX('Scope 1'!$AO$21:$AU$113,MATCH(J374,'Scope 1'!$AO$21:$AO$113,0),MATCH(K374,'Scope 1'!$AO$21:$AU$21,0)),0)</f>
        <v>0</v>
      </c>
      <c r="M374" s="91" t="str">
        <f t="shared" si="16"/>
        <v>Scope 1Refrigerant leakagekg0</v>
      </c>
      <c r="N374" s="91">
        <f>IFERROR(INDEX('Emission factors'!$K$14:$P$305,MATCH(M374,'Emission factors'!$J$14:$J$305,0),MATCH(K374,'Emission factors'!$K$12:$P$12,0)),0)</f>
        <v>0</v>
      </c>
      <c r="O374" s="91">
        <f t="shared" si="17"/>
        <v>0</v>
      </c>
    </row>
    <row r="375" spans="4:15" s="122" customFormat="1" ht="14.65" customHeight="1">
      <c r="D375" s="91" t="s">
        <v>7</v>
      </c>
      <c r="E375" s="91" t="str">
        <f>'Scope 1'!$D$106</f>
        <v xml:space="preserve">Location 10: </v>
      </c>
      <c r="F375" s="91"/>
      <c r="G375" s="91" t="str">
        <f>'Scope 1'!$D$30</f>
        <v>Refrigerant leakage</v>
      </c>
      <c r="H375" s="91" t="str">
        <f>'Scope 1'!$F$30</f>
        <v>kg</v>
      </c>
      <c r="I375" s="91">
        <f>'Scope 1'!$AH$113</f>
        <v>0</v>
      </c>
      <c r="J375" s="91" t="str">
        <f t="shared" si="18"/>
        <v>Scope 1Location 10: Refrigerant leakagekg0</v>
      </c>
      <c r="K375" s="123">
        <v>2025</v>
      </c>
      <c r="L375" s="91">
        <f>IFERROR(INDEX('Scope 1'!$AO$21:$AU$113,MATCH(J375,'Scope 1'!$AO$21:$AO$113,0),MATCH(K375,'Scope 1'!$AO$21:$AU$21,0)),0)</f>
        <v>0</v>
      </c>
      <c r="M375" s="91" t="str">
        <f t="shared" si="16"/>
        <v>Scope 1Refrigerant leakagekg0</v>
      </c>
      <c r="N375" s="91">
        <f>IFERROR(INDEX('Emission factors'!$K$14:$P$305,MATCH(M375,'Emission factors'!$J$14:$J$305,0),MATCH(K375,'Emission factors'!$K$12:$P$12,0)),0)</f>
        <v>0</v>
      </c>
      <c r="O375" s="91">
        <f t="shared" si="17"/>
        <v>0</v>
      </c>
    </row>
    <row r="376" spans="4:15" s="122" customFormat="1" ht="14.65" customHeight="1">
      <c r="D376" s="91" t="s">
        <v>8</v>
      </c>
      <c r="E376" s="91" t="str">
        <f>'Scope 1'!$D$20</f>
        <v>All locations</v>
      </c>
      <c r="F376" s="91"/>
      <c r="G376" s="91" t="str">
        <f>'Scope 2'!$D$19</f>
        <v>Electric cars</v>
      </c>
      <c r="H376" s="91" t="str">
        <f>'Scope 2'!$F$19</f>
        <v>km</v>
      </c>
      <c r="I376" s="91"/>
      <c r="J376" s="91" t="str">
        <f t="shared" si="18"/>
        <v>Scope 2All locationsElectric carskm</v>
      </c>
      <c r="K376" s="123">
        <v>2020</v>
      </c>
      <c r="L376" s="91">
        <f>IFERROR(INDEX('Scope 2'!$AI$17:$AO$99,MATCH(J376,'Scope 2'!$AI$17:$AI$99,0),MATCH(K376,'Scope 2'!$AI$17:$AO$17,0)),0)</f>
        <v>0</v>
      </c>
      <c r="M376" s="91" t="str">
        <f t="shared" si="16"/>
        <v>Scope 2Electric carskm</v>
      </c>
      <c r="N376" s="91">
        <f>IFERROR(INDEX('Emission factors'!$K$14:$P$305,MATCH(M376,'Emission factors'!$J$14:$J$305,0),MATCH(K376,'Emission factors'!$K$12:$P$12,0)),0)</f>
        <v>0.34865459999999998</v>
      </c>
      <c r="O376" s="91">
        <f t="shared" si="17"/>
        <v>0</v>
      </c>
    </row>
    <row r="377" spans="4:15" s="122" customFormat="1" ht="14.65" customHeight="1">
      <c r="D377" s="91" t="s">
        <v>8</v>
      </c>
      <c r="E377" s="91" t="str">
        <f>'Scope 1'!$D$20</f>
        <v>All locations</v>
      </c>
      <c r="F377" s="91"/>
      <c r="G377" s="91" t="str">
        <f>'Scope 2'!$D$19</f>
        <v>Electric cars</v>
      </c>
      <c r="H377" s="91" t="str">
        <f>'Scope 2'!$F$19</f>
        <v>km</v>
      </c>
      <c r="J377" s="91" t="str">
        <f t="shared" si="18"/>
        <v>Scope 2All locationsElectric carskm</v>
      </c>
      <c r="K377" s="123">
        <v>2021</v>
      </c>
      <c r="L377" s="91">
        <f>IFERROR(INDEX('Scope 2'!$AI$17:$AO$99,MATCH(J377,'Scope 2'!$AI$17:$AI$99,0),MATCH(K377,'Scope 2'!$AI$17:$AO$17,0)),0)</f>
        <v>0</v>
      </c>
      <c r="M377" s="91" t="str">
        <f t="shared" si="16"/>
        <v>Scope 2Electric carskm</v>
      </c>
      <c r="N377" s="91">
        <f>IFERROR(INDEX('Emission factors'!$K$14:$P$305,MATCH(M377,'Emission factors'!$J$14:$J$305,0),MATCH(K377,'Emission factors'!$K$12:$P$12,0)),0)</f>
        <v>0.38334660000000004</v>
      </c>
      <c r="O377" s="91">
        <f t="shared" si="17"/>
        <v>0</v>
      </c>
    </row>
    <row r="378" spans="4:15" s="122" customFormat="1" ht="14.65" customHeight="1">
      <c r="D378" s="91" t="s">
        <v>8</v>
      </c>
      <c r="E378" s="91" t="str">
        <f>'Scope 1'!$D$20</f>
        <v>All locations</v>
      </c>
      <c r="F378" s="91"/>
      <c r="G378" s="91" t="str">
        <f>'Scope 2'!$D$19</f>
        <v>Electric cars</v>
      </c>
      <c r="H378" s="91" t="str">
        <f>'Scope 2'!$F$19</f>
        <v>km</v>
      </c>
      <c r="J378" s="91" t="str">
        <f t="shared" si="18"/>
        <v>Scope 2All locationsElectric carskm</v>
      </c>
      <c r="K378" s="123">
        <v>2022</v>
      </c>
      <c r="L378" s="91">
        <f>IFERROR(INDEX('Scope 2'!$AI$17:$AO$99,MATCH(J378,'Scope 2'!$AI$17:$AI$99,0),MATCH(K378,'Scope 2'!$AI$17:$AO$17,0)),0)</f>
        <v>0</v>
      </c>
      <c r="M378" s="91" t="str">
        <f t="shared" si="16"/>
        <v>Scope 2Electric carskm</v>
      </c>
      <c r="N378" s="91">
        <f>IFERROR(INDEX('Emission factors'!$K$14:$P$305,MATCH(M378,'Emission factors'!$J$14:$J$305,0),MATCH(K378,'Emission factors'!$K$12:$P$12,0)),0)</f>
        <v>0.46053629999999995</v>
      </c>
      <c r="O378" s="91">
        <f t="shared" si="17"/>
        <v>0</v>
      </c>
    </row>
    <row r="379" spans="4:15" s="122" customFormat="1" ht="14.65" customHeight="1">
      <c r="D379" s="91" t="s">
        <v>8</v>
      </c>
      <c r="E379" s="91" t="str">
        <f>'Scope 1'!$D$20</f>
        <v>All locations</v>
      </c>
      <c r="F379" s="91"/>
      <c r="G379" s="91" t="str">
        <f>'Scope 2'!$D$19</f>
        <v>Electric cars</v>
      </c>
      <c r="H379" s="91" t="str">
        <f>'Scope 2'!$F$19</f>
        <v>km</v>
      </c>
      <c r="J379" s="91" t="str">
        <f t="shared" si="18"/>
        <v>Scope 2All locationsElectric carskm</v>
      </c>
      <c r="K379" s="123">
        <v>2023</v>
      </c>
      <c r="L379" s="91">
        <f>IFERROR(INDEX('Scope 2'!$AI$17:$AO$99,MATCH(J379,'Scope 2'!$AI$17:$AI$99,0),MATCH(K379,'Scope 2'!$AI$17:$AO$17,0)),0)</f>
        <v>0</v>
      </c>
      <c r="M379" s="91" t="str">
        <f t="shared" si="16"/>
        <v>Scope 2Electric carskm</v>
      </c>
      <c r="N379" s="91">
        <f>IFERROR(INDEX('Emission factors'!$K$14:$P$305,MATCH(M379,'Emission factors'!$J$14:$J$305,0),MATCH(K379,'Emission factors'!$K$12:$P$12,0)),0)</f>
        <v>0.46053629999999995</v>
      </c>
      <c r="O379" s="91">
        <f t="shared" si="17"/>
        <v>0</v>
      </c>
    </row>
    <row r="380" spans="4:15" s="122" customFormat="1" ht="14.65" customHeight="1">
      <c r="D380" s="91" t="s">
        <v>8</v>
      </c>
      <c r="E380" s="91" t="str">
        <f>'Scope 1'!$D$20</f>
        <v>All locations</v>
      </c>
      <c r="F380" s="91"/>
      <c r="G380" s="91" t="str">
        <f>'Scope 2'!$D$19</f>
        <v>Electric cars</v>
      </c>
      <c r="H380" s="91" t="str">
        <f>'Scope 2'!$F$19</f>
        <v>km</v>
      </c>
      <c r="J380" s="91" t="str">
        <f t="shared" si="18"/>
        <v>Scope 2All locationsElectric carskm</v>
      </c>
      <c r="K380" s="123">
        <v>2024</v>
      </c>
      <c r="L380" s="91">
        <f>IFERROR(INDEX('Scope 2'!$AI$17:$AO$99,MATCH(J380,'Scope 2'!$AI$17:$AI$99,0),MATCH(K380,'Scope 2'!$AI$17:$AO$17,0)),0)</f>
        <v>0</v>
      </c>
      <c r="M380" s="91" t="str">
        <f t="shared" si="16"/>
        <v>Scope 2Electric carskm</v>
      </c>
      <c r="N380" s="91">
        <f>IFERROR(INDEX('Emission factors'!$K$14:$P$305,MATCH(M380,'Emission factors'!$J$14:$J$305,0),MATCH(K380,'Emission factors'!$K$12:$P$12,0)),0)</f>
        <v>0</v>
      </c>
      <c r="O380" s="91">
        <f t="shared" si="17"/>
        <v>0</v>
      </c>
    </row>
    <row r="381" spans="4:15" s="122" customFormat="1" ht="14.65" customHeight="1">
      <c r="D381" s="91" t="s">
        <v>8</v>
      </c>
      <c r="E381" s="91" t="str">
        <f>'Scope 1'!$D$20</f>
        <v>All locations</v>
      </c>
      <c r="F381" s="91"/>
      <c r="G381" s="91" t="str">
        <f>'Scope 2'!$D$19</f>
        <v>Electric cars</v>
      </c>
      <c r="H381" s="91" t="str">
        <f>'Scope 2'!$F$19</f>
        <v>km</v>
      </c>
      <c r="J381" s="91" t="str">
        <f t="shared" ref="J381:J411" si="19">D381&amp;E381&amp;G381&amp;H381&amp;I381</f>
        <v>Scope 2All locationsElectric carskm</v>
      </c>
      <c r="K381" s="123">
        <v>2025</v>
      </c>
      <c r="L381" s="91">
        <f>IFERROR(INDEX('Scope 2'!$AI$17:$AO$99,MATCH(J381,'Scope 2'!$AI$17:$AI$99,0),MATCH(K381,'Scope 2'!$AI$17:$AO$17,0)),0)</f>
        <v>0</v>
      </c>
      <c r="M381" s="91" t="str">
        <f t="shared" si="16"/>
        <v>Scope 2Electric carskm</v>
      </c>
      <c r="N381" s="91">
        <f>IFERROR(INDEX('Emission factors'!$K$14:$P$305,MATCH(M381,'Emission factors'!$J$14:$J$305,0),MATCH(K381,'Emission factors'!$K$12:$P$12,0)),0)</f>
        <v>0</v>
      </c>
      <c r="O381" s="91">
        <f t="shared" si="17"/>
        <v>0</v>
      </c>
    </row>
    <row r="382" spans="4:15" s="122" customFormat="1" ht="14.65" customHeight="1">
      <c r="D382" s="91" t="s">
        <v>8</v>
      </c>
      <c r="E382" s="91" t="str">
        <f>'Scope 2'!$D$21</f>
        <v xml:space="preserve">Location 1: </v>
      </c>
      <c r="F382" s="91">
        <f>'Company information'!$M$16</f>
        <v>0</v>
      </c>
      <c r="G382" s="91" t="str">
        <f>'Scope 2'!$D$23</f>
        <v>Purchased non-renewable electricity</v>
      </c>
      <c r="H382" s="91" t="str">
        <f>'Scope 2'!$F$23</f>
        <v>MWh</v>
      </c>
      <c r="I382" s="91" t="s">
        <v>191</v>
      </c>
      <c r="J382" s="91" t="str">
        <f>D382&amp;E382&amp;G382&amp;H382</f>
        <v>Scope 2Location 1: Purchased non-renewable electricityMWh</v>
      </c>
      <c r="K382" s="123">
        <v>2020</v>
      </c>
      <c r="L382" s="91">
        <f>IFERROR(INDEX('Scope 2'!$AI$17:$AO$99,MATCH(J382,'Scope 2'!$AI$17:$AI$99,0),MATCH(K382,'Scope 2'!$AI$17:$AO$17,0)),0)</f>
        <v>0</v>
      </c>
      <c r="M382" s="91" t="str">
        <f>D382&amp;G382&amp;F382&amp;H382&amp;I382</f>
        <v>Scope 2Purchased non-renewable electricity0MWhMarket-based</v>
      </c>
      <c r="N382" s="91">
        <f>IFERROR(INDEX('Emission factors'!$K$14:$P$305,MATCH(M382,'Emission factors'!$J$14:$J$305,0),MATCH(K382,'Emission factors'!$K$12:$P$12,0)),0)</f>
        <v>0</v>
      </c>
      <c r="O382" s="91">
        <f t="shared" si="17"/>
        <v>0</v>
      </c>
    </row>
    <row r="383" spans="4:15" s="122" customFormat="1" ht="14.65" customHeight="1">
      <c r="D383" s="91" t="s">
        <v>8</v>
      </c>
      <c r="E383" s="91" t="str">
        <f>'Scope 2'!$D$21</f>
        <v xml:space="preserve">Location 1: </v>
      </c>
      <c r="F383" s="91">
        <f>'Company information'!$M$16</f>
        <v>0</v>
      </c>
      <c r="G383" s="91" t="str">
        <f>'Scope 2'!$D$23</f>
        <v>Purchased non-renewable electricity</v>
      </c>
      <c r="H383" s="91" t="str">
        <f>'Scope 2'!$F$23</f>
        <v>MWh</v>
      </c>
      <c r="I383" s="91" t="s">
        <v>191</v>
      </c>
      <c r="J383" s="91" t="str">
        <f t="shared" ref="J383:J393" si="20">D383&amp;E383&amp;G383&amp;H383</f>
        <v>Scope 2Location 1: Purchased non-renewable electricityMWh</v>
      </c>
      <c r="K383" s="123">
        <v>2021</v>
      </c>
      <c r="L383" s="91">
        <f>IFERROR(INDEX('Scope 2'!$AI$17:$AO$99,MATCH(J383,'Scope 2'!$AI$17:$AI$99,0),MATCH(K383,'Scope 2'!$AI$17:$AO$17,0)),0)</f>
        <v>0</v>
      </c>
      <c r="M383" s="91" t="str">
        <f t="shared" ref="M383:M393" si="21">D383&amp;G383&amp;F383&amp;H383&amp;I383</f>
        <v>Scope 2Purchased non-renewable electricity0MWhMarket-based</v>
      </c>
      <c r="N383" s="91">
        <f>IFERROR(INDEX('Emission factors'!$K$14:$P$305,MATCH(M383,'Emission factors'!$J$14:$J$305,0),MATCH(K383,'Emission factors'!$K$12:$P$12,0)),0)</f>
        <v>0</v>
      </c>
      <c r="O383" s="91">
        <f t="shared" si="17"/>
        <v>0</v>
      </c>
    </row>
    <row r="384" spans="4:15" s="122" customFormat="1" ht="14.65" customHeight="1">
      <c r="D384" s="91" t="s">
        <v>8</v>
      </c>
      <c r="E384" s="91" t="str">
        <f>'Scope 2'!$D$21</f>
        <v xml:space="preserve">Location 1: </v>
      </c>
      <c r="F384" s="91">
        <f>'Company information'!$M$16</f>
        <v>0</v>
      </c>
      <c r="G384" s="91" t="str">
        <f>'Scope 2'!$D$23</f>
        <v>Purchased non-renewable electricity</v>
      </c>
      <c r="H384" s="91" t="str">
        <f>'Scope 2'!$F$23</f>
        <v>MWh</v>
      </c>
      <c r="I384" s="91" t="s">
        <v>191</v>
      </c>
      <c r="J384" s="91" t="str">
        <f t="shared" si="20"/>
        <v>Scope 2Location 1: Purchased non-renewable electricityMWh</v>
      </c>
      <c r="K384" s="123">
        <v>2022</v>
      </c>
      <c r="L384" s="91">
        <f>IFERROR(INDEX('Scope 2'!$AI$17:$AO$99,MATCH(J384,'Scope 2'!$AI$17:$AI$99,0),MATCH(K384,'Scope 2'!$AI$17:$AO$17,0)),0)</f>
        <v>0</v>
      </c>
      <c r="M384" s="91" t="str">
        <f t="shared" si="21"/>
        <v>Scope 2Purchased non-renewable electricity0MWhMarket-based</v>
      </c>
      <c r="N384" s="91">
        <f>IFERROR(INDEX('Emission factors'!$K$14:$P$305,MATCH(M384,'Emission factors'!$J$14:$J$305,0),MATCH(K384,'Emission factors'!$K$12:$P$12,0)),0)</f>
        <v>0</v>
      </c>
      <c r="O384" s="91">
        <f t="shared" si="17"/>
        <v>0</v>
      </c>
    </row>
    <row r="385" spans="4:15" s="122" customFormat="1" ht="14.65" customHeight="1">
      <c r="D385" s="91" t="s">
        <v>8</v>
      </c>
      <c r="E385" s="91" t="str">
        <f>'Scope 2'!$D$21</f>
        <v xml:space="preserve">Location 1: </v>
      </c>
      <c r="F385" s="91">
        <f>'Company information'!$M$16</f>
        <v>0</v>
      </c>
      <c r="G385" s="91" t="str">
        <f>'Scope 2'!$D$23</f>
        <v>Purchased non-renewable electricity</v>
      </c>
      <c r="H385" s="91" t="str">
        <f>'Scope 2'!$F$23</f>
        <v>MWh</v>
      </c>
      <c r="I385" s="91" t="s">
        <v>191</v>
      </c>
      <c r="J385" s="91" t="str">
        <f t="shared" si="20"/>
        <v>Scope 2Location 1: Purchased non-renewable electricityMWh</v>
      </c>
      <c r="K385" s="123">
        <v>2023</v>
      </c>
      <c r="L385" s="91">
        <f>IFERROR(INDEX('Scope 2'!$AI$17:$AO$99,MATCH(J385,'Scope 2'!$AI$17:$AI$99,0),MATCH(K385,'Scope 2'!$AI$17:$AO$17,0)),0)</f>
        <v>0</v>
      </c>
      <c r="M385" s="91" t="str">
        <f t="shared" si="21"/>
        <v>Scope 2Purchased non-renewable electricity0MWhMarket-based</v>
      </c>
      <c r="N385" s="91">
        <f>IFERROR(INDEX('Emission factors'!$K$14:$P$305,MATCH(M385,'Emission factors'!$J$14:$J$305,0),MATCH(K385,'Emission factors'!$K$12:$P$12,0)),0)</f>
        <v>0</v>
      </c>
      <c r="O385" s="91">
        <f t="shared" si="17"/>
        <v>0</v>
      </c>
    </row>
    <row r="386" spans="4:15" s="122" customFormat="1" ht="14.65" customHeight="1">
      <c r="D386" s="91" t="s">
        <v>8</v>
      </c>
      <c r="E386" s="91" t="str">
        <f>'Scope 2'!$D$21</f>
        <v xml:space="preserve">Location 1: </v>
      </c>
      <c r="F386" s="91">
        <f>'Company information'!$M$16</f>
        <v>0</v>
      </c>
      <c r="G386" s="91" t="str">
        <f>'Scope 2'!$D$23</f>
        <v>Purchased non-renewable electricity</v>
      </c>
      <c r="H386" s="91" t="str">
        <f>'Scope 2'!$F$23</f>
        <v>MWh</v>
      </c>
      <c r="I386" s="91" t="s">
        <v>191</v>
      </c>
      <c r="J386" s="91" t="str">
        <f t="shared" si="20"/>
        <v>Scope 2Location 1: Purchased non-renewable electricityMWh</v>
      </c>
      <c r="K386" s="123">
        <v>2024</v>
      </c>
      <c r="L386" s="91">
        <f>IFERROR(INDEX('Scope 2'!$AI$17:$AO$99,MATCH(J386,'Scope 2'!$AI$17:$AI$99,0),MATCH(K386,'Scope 2'!$AI$17:$AO$17,0)),0)</f>
        <v>0</v>
      </c>
      <c r="M386" s="91" t="str">
        <f t="shared" si="21"/>
        <v>Scope 2Purchased non-renewable electricity0MWhMarket-based</v>
      </c>
      <c r="N386" s="91">
        <f>IFERROR(INDEX('Emission factors'!$K$14:$P$305,MATCH(M386,'Emission factors'!$J$14:$J$305,0),MATCH(K386,'Emission factors'!$K$12:$P$12,0)),0)</f>
        <v>0</v>
      </c>
      <c r="O386" s="91">
        <f t="shared" si="17"/>
        <v>0</v>
      </c>
    </row>
    <row r="387" spans="4:15" s="122" customFormat="1" ht="14.65" customHeight="1">
      <c r="D387" s="91" t="s">
        <v>8</v>
      </c>
      <c r="E387" s="91" t="str">
        <f>'Scope 2'!$D$21</f>
        <v xml:space="preserve">Location 1: </v>
      </c>
      <c r="F387" s="91">
        <f>'Company information'!$M$16</f>
        <v>0</v>
      </c>
      <c r="G387" s="91" t="str">
        <f>'Scope 2'!$D$23</f>
        <v>Purchased non-renewable electricity</v>
      </c>
      <c r="H387" s="91" t="str">
        <f>'Scope 2'!$F$23</f>
        <v>MWh</v>
      </c>
      <c r="I387" s="91" t="s">
        <v>191</v>
      </c>
      <c r="J387" s="91" t="str">
        <f t="shared" si="20"/>
        <v>Scope 2Location 1: Purchased non-renewable electricityMWh</v>
      </c>
      <c r="K387" s="123">
        <v>2025</v>
      </c>
      <c r="L387" s="91">
        <f>IFERROR(INDEX('Scope 2'!$AI$17:$AO$99,MATCH(J387,'Scope 2'!$AI$17:$AI$99,0),MATCH(K387,'Scope 2'!$AI$17:$AO$17,0)),0)</f>
        <v>0</v>
      </c>
      <c r="M387" s="91" t="str">
        <f t="shared" si="21"/>
        <v>Scope 2Purchased non-renewable electricity0MWhMarket-based</v>
      </c>
      <c r="N387" s="91">
        <f>IFERROR(INDEX('Emission factors'!$K$14:$P$305,MATCH(M387,'Emission factors'!$J$14:$J$305,0),MATCH(K387,'Emission factors'!$K$12:$P$12,0)),0)</f>
        <v>0</v>
      </c>
      <c r="O387" s="91">
        <f t="shared" si="17"/>
        <v>0</v>
      </c>
    </row>
    <row r="388" spans="4:15" s="122" customFormat="1" ht="14.65" customHeight="1">
      <c r="D388" s="91" t="s">
        <v>8</v>
      </c>
      <c r="E388" s="91" t="str">
        <f>'Scope 2'!$D$21</f>
        <v xml:space="preserve">Location 1: </v>
      </c>
      <c r="F388" s="91">
        <f>'Company information'!$M$16</f>
        <v>0</v>
      </c>
      <c r="G388" s="91" t="str">
        <f>'Scope 2'!$D$23</f>
        <v>Purchased non-renewable electricity</v>
      </c>
      <c r="H388" s="91" t="str">
        <f>'Scope 2'!$F$23</f>
        <v>MWh</v>
      </c>
      <c r="I388" s="91" t="s">
        <v>230</v>
      </c>
      <c r="J388" s="91" t="str">
        <f t="shared" si="20"/>
        <v>Scope 2Location 1: Purchased non-renewable electricityMWh</v>
      </c>
      <c r="K388" s="123">
        <v>2020</v>
      </c>
      <c r="L388" s="91">
        <f>IFERROR(INDEX('Scope 2'!$AI$17:$AO$99,MATCH(J388,'Scope 2'!$AI$17:$AI$99,0),MATCH(K388,'Scope 2'!$AI$17:$AO$17,0)),0)</f>
        <v>0</v>
      </c>
      <c r="M388" s="91" t="str">
        <f t="shared" si="21"/>
        <v>Scope 2Purchased non-renewable electricity0MWhLocation-based</v>
      </c>
      <c r="N388" s="91">
        <f>IFERROR(INDEX('Emission factors'!$K$14:$P$305,MATCH(M388,'Emission factors'!$J$14:$J$305,0),MATCH(K388,'Emission factors'!$K$12:$P$12,0)),0)</f>
        <v>0</v>
      </c>
      <c r="O388" s="91">
        <f t="shared" si="17"/>
        <v>0</v>
      </c>
    </row>
    <row r="389" spans="4:15" s="122" customFormat="1" ht="14.65" customHeight="1">
      <c r="D389" s="91" t="s">
        <v>8</v>
      </c>
      <c r="E389" s="91" t="str">
        <f>'Scope 2'!$D$21</f>
        <v xml:space="preserve">Location 1: </v>
      </c>
      <c r="F389" s="91">
        <f>'Company information'!$M$16</f>
        <v>0</v>
      </c>
      <c r="G389" s="91" t="str">
        <f>'Scope 2'!$D$23</f>
        <v>Purchased non-renewable electricity</v>
      </c>
      <c r="H389" s="91" t="str">
        <f>'Scope 2'!$F$23</f>
        <v>MWh</v>
      </c>
      <c r="I389" s="91" t="s">
        <v>230</v>
      </c>
      <c r="J389" s="91" t="str">
        <f t="shared" si="20"/>
        <v>Scope 2Location 1: Purchased non-renewable electricityMWh</v>
      </c>
      <c r="K389" s="123">
        <v>2021</v>
      </c>
      <c r="L389" s="91">
        <f>IFERROR(INDEX('Scope 2'!$AI$17:$AO$99,MATCH(J389,'Scope 2'!$AI$17:$AI$99,0),MATCH(K389,'Scope 2'!$AI$17:$AO$17,0)),0)</f>
        <v>0</v>
      </c>
      <c r="M389" s="91" t="str">
        <f t="shared" si="21"/>
        <v>Scope 2Purchased non-renewable electricity0MWhLocation-based</v>
      </c>
      <c r="N389" s="91">
        <f>IFERROR(INDEX('Emission factors'!$K$14:$P$305,MATCH(M389,'Emission factors'!$J$14:$J$305,0),MATCH(K389,'Emission factors'!$K$12:$P$12,0)),0)</f>
        <v>0</v>
      </c>
      <c r="O389" s="91">
        <f t="shared" ref="O389:O452" si="22">L389*N389</f>
        <v>0</v>
      </c>
    </row>
    <row r="390" spans="4:15" s="122" customFormat="1" ht="14.65" customHeight="1">
      <c r="D390" s="91" t="s">
        <v>8</v>
      </c>
      <c r="E390" s="91" t="str">
        <f>'Scope 2'!$D$21</f>
        <v xml:space="preserve">Location 1: </v>
      </c>
      <c r="F390" s="91">
        <f>'Company information'!$M$16</f>
        <v>0</v>
      </c>
      <c r="G390" s="91" t="str">
        <f>'Scope 2'!$D$23</f>
        <v>Purchased non-renewable electricity</v>
      </c>
      <c r="H390" s="91" t="str">
        <f>'Scope 2'!$F$23</f>
        <v>MWh</v>
      </c>
      <c r="I390" s="91" t="s">
        <v>230</v>
      </c>
      <c r="J390" s="91" t="str">
        <f t="shared" si="20"/>
        <v>Scope 2Location 1: Purchased non-renewable electricityMWh</v>
      </c>
      <c r="K390" s="123">
        <v>2022</v>
      </c>
      <c r="L390" s="91">
        <f>IFERROR(INDEX('Scope 2'!$AI$17:$AO$99,MATCH(J390,'Scope 2'!$AI$17:$AI$99,0),MATCH(K390,'Scope 2'!$AI$17:$AO$17,0)),0)</f>
        <v>0</v>
      </c>
      <c r="M390" s="91" t="str">
        <f t="shared" si="21"/>
        <v>Scope 2Purchased non-renewable electricity0MWhLocation-based</v>
      </c>
      <c r="N390" s="91">
        <f>IFERROR(INDEX('Emission factors'!$K$14:$P$305,MATCH(M390,'Emission factors'!$J$14:$J$305,0),MATCH(K390,'Emission factors'!$K$12:$P$12,0)),0)</f>
        <v>0</v>
      </c>
      <c r="O390" s="91">
        <f t="shared" si="22"/>
        <v>0</v>
      </c>
    </row>
    <row r="391" spans="4:15" s="122" customFormat="1" ht="14.65" customHeight="1">
      <c r="D391" s="91" t="s">
        <v>8</v>
      </c>
      <c r="E391" s="91" t="str">
        <f>'Scope 2'!$D$21</f>
        <v xml:space="preserve">Location 1: </v>
      </c>
      <c r="F391" s="91">
        <f>'Company information'!$M$16</f>
        <v>0</v>
      </c>
      <c r="G391" s="91" t="str">
        <f>'Scope 2'!$D$23</f>
        <v>Purchased non-renewable electricity</v>
      </c>
      <c r="H391" s="91" t="str">
        <f>'Scope 2'!$F$23</f>
        <v>MWh</v>
      </c>
      <c r="I391" s="91" t="s">
        <v>230</v>
      </c>
      <c r="J391" s="91" t="str">
        <f t="shared" si="20"/>
        <v>Scope 2Location 1: Purchased non-renewable electricityMWh</v>
      </c>
      <c r="K391" s="123">
        <v>2023</v>
      </c>
      <c r="L391" s="91">
        <f>IFERROR(INDEX('Scope 2'!$AI$17:$AO$99,MATCH(J391,'Scope 2'!$AI$17:$AI$99,0),MATCH(K391,'Scope 2'!$AI$17:$AO$17,0)),0)</f>
        <v>0</v>
      </c>
      <c r="M391" s="91" t="str">
        <f t="shared" si="21"/>
        <v>Scope 2Purchased non-renewable electricity0MWhLocation-based</v>
      </c>
      <c r="N391" s="91">
        <f>IFERROR(INDEX('Emission factors'!$K$14:$P$305,MATCH(M391,'Emission factors'!$J$14:$J$305,0),MATCH(K391,'Emission factors'!$K$12:$P$12,0)),0)</f>
        <v>0</v>
      </c>
      <c r="O391" s="91">
        <f t="shared" si="22"/>
        <v>0</v>
      </c>
    </row>
    <row r="392" spans="4:15" s="122" customFormat="1" ht="14.65" customHeight="1">
      <c r="D392" s="91" t="s">
        <v>8</v>
      </c>
      <c r="E392" s="91" t="str">
        <f>'Scope 2'!$D$21</f>
        <v xml:space="preserve">Location 1: </v>
      </c>
      <c r="F392" s="91">
        <f>'Company information'!$M$16</f>
        <v>0</v>
      </c>
      <c r="G392" s="91" t="str">
        <f>'Scope 2'!$D$23</f>
        <v>Purchased non-renewable electricity</v>
      </c>
      <c r="H392" s="91" t="str">
        <f>'Scope 2'!$F$23</f>
        <v>MWh</v>
      </c>
      <c r="I392" s="91" t="s">
        <v>230</v>
      </c>
      <c r="J392" s="91" t="str">
        <f t="shared" si="20"/>
        <v>Scope 2Location 1: Purchased non-renewable electricityMWh</v>
      </c>
      <c r="K392" s="123">
        <v>2024</v>
      </c>
      <c r="L392" s="91">
        <f>IFERROR(INDEX('Scope 2'!$AI$17:$AO$99,MATCH(J392,'Scope 2'!$AI$17:$AI$99,0),MATCH(K392,'Scope 2'!$AI$17:$AO$17,0)),0)</f>
        <v>0</v>
      </c>
      <c r="M392" s="91" t="str">
        <f t="shared" si="21"/>
        <v>Scope 2Purchased non-renewable electricity0MWhLocation-based</v>
      </c>
      <c r="N392" s="91">
        <f>IFERROR(INDEX('Emission factors'!$K$14:$P$305,MATCH(M392,'Emission factors'!$J$14:$J$305,0),MATCH(K392,'Emission factors'!$K$12:$P$12,0)),0)</f>
        <v>0</v>
      </c>
      <c r="O392" s="91">
        <f t="shared" si="22"/>
        <v>0</v>
      </c>
    </row>
    <row r="393" spans="4:15" s="122" customFormat="1" ht="14.65" customHeight="1">
      <c r="D393" s="91" t="s">
        <v>8</v>
      </c>
      <c r="E393" s="91" t="str">
        <f>'Scope 2'!$D$21</f>
        <v xml:space="preserve">Location 1: </v>
      </c>
      <c r="F393" s="91">
        <f>'Company information'!$M$16</f>
        <v>0</v>
      </c>
      <c r="G393" s="91" t="str">
        <f>'Scope 2'!$D$23</f>
        <v>Purchased non-renewable electricity</v>
      </c>
      <c r="H393" s="91" t="str">
        <f>'Scope 2'!$F$23</f>
        <v>MWh</v>
      </c>
      <c r="I393" s="91" t="s">
        <v>230</v>
      </c>
      <c r="J393" s="91" t="str">
        <f t="shared" si="20"/>
        <v>Scope 2Location 1: Purchased non-renewable electricityMWh</v>
      </c>
      <c r="K393" s="123">
        <v>2025</v>
      </c>
      <c r="L393" s="91">
        <f>IFERROR(INDEX('Scope 2'!$AI$17:$AO$99,MATCH(J393,'Scope 2'!$AI$17:$AI$99,0),MATCH(K393,'Scope 2'!$AI$17:$AO$17,0)),0)</f>
        <v>0</v>
      </c>
      <c r="M393" s="91" t="str">
        <f t="shared" si="21"/>
        <v>Scope 2Purchased non-renewable electricity0MWhLocation-based</v>
      </c>
      <c r="N393" s="91">
        <f>IFERROR(INDEX('Emission factors'!$K$14:$P$305,MATCH(M393,'Emission factors'!$J$14:$J$305,0),MATCH(K393,'Emission factors'!$K$12:$P$12,0)),0)</f>
        <v>0</v>
      </c>
      <c r="O393" s="91">
        <f t="shared" si="22"/>
        <v>0</v>
      </c>
    </row>
    <row r="394" spans="4:15" s="122" customFormat="1" ht="14.65" customHeight="1">
      <c r="D394" s="91" t="s">
        <v>8</v>
      </c>
      <c r="E394" s="91" t="str">
        <f>'Scope 2'!$D$21</f>
        <v xml:space="preserve">Location 1: </v>
      </c>
      <c r="F394" s="91">
        <f>'Company information'!$M$16</f>
        <v>0</v>
      </c>
      <c r="G394" s="91" t="str">
        <f>'Scope 2'!$D$24</f>
        <v>Purchased renewable electricity</v>
      </c>
      <c r="H394" s="91" t="str">
        <f>'Scope 2'!$F$24</f>
        <v>Select unit</v>
      </c>
      <c r="J394" s="91" t="str">
        <f t="shared" si="19"/>
        <v>Scope 2Location 1: Purchased renewable electricitySelect unit</v>
      </c>
      <c r="K394" s="123">
        <v>2020</v>
      </c>
      <c r="L394" s="91">
        <f>IFERROR(INDEX('Scope 2'!$AI$17:$AO$99,MATCH(J394,'Scope 2'!$AI$17:$AI$99,0),MATCH(K394,'Scope 2'!$AI$17:$AO$17,0)),0)</f>
        <v>0</v>
      </c>
      <c r="M394" s="91" t="str">
        <f t="shared" ref="M394:M441" si="23">D394&amp;G394&amp;H394&amp;I394</f>
        <v>Scope 2Purchased renewable electricitySelect unit</v>
      </c>
      <c r="N394" s="91">
        <f>IFERROR(INDEX('Emission factors'!$K$14:$P$305,MATCH(M394,'Emission factors'!$J$14:$J$305,0),MATCH(K394,'Emission factors'!$K$12:$P$12,0)),0)</f>
        <v>0</v>
      </c>
      <c r="O394" s="91">
        <f t="shared" si="22"/>
        <v>0</v>
      </c>
    </row>
    <row r="395" spans="4:15" s="122" customFormat="1" ht="14.65" customHeight="1">
      <c r="D395" s="91" t="s">
        <v>8</v>
      </c>
      <c r="E395" s="91" t="str">
        <f>'Scope 2'!$D$21</f>
        <v xml:space="preserve">Location 1: </v>
      </c>
      <c r="F395" s="91">
        <f>'Company information'!$M$16</f>
        <v>0</v>
      </c>
      <c r="G395" s="91" t="str">
        <f>'Scope 2'!$D$24</f>
        <v>Purchased renewable electricity</v>
      </c>
      <c r="H395" s="91" t="str">
        <f>'Scope 2'!$F$24</f>
        <v>Select unit</v>
      </c>
      <c r="J395" s="91" t="str">
        <f t="shared" si="19"/>
        <v>Scope 2Location 1: Purchased renewable electricitySelect unit</v>
      </c>
      <c r="K395" s="123">
        <v>2021</v>
      </c>
      <c r="L395" s="91">
        <f>IFERROR(INDEX('Scope 2'!$AI$17:$AO$99,MATCH(J395,'Scope 2'!$AI$17:$AI$99,0),MATCH(K395,'Scope 2'!$AI$17:$AO$17,0)),0)</f>
        <v>0</v>
      </c>
      <c r="M395" s="91" t="str">
        <f t="shared" si="23"/>
        <v>Scope 2Purchased renewable electricitySelect unit</v>
      </c>
      <c r="N395" s="91">
        <f>IFERROR(INDEX('Emission factors'!$K$14:$P$305,MATCH(M395,'Emission factors'!$J$14:$J$305,0),MATCH(K395,'Emission factors'!$K$12:$P$12,0)),0)</f>
        <v>0</v>
      </c>
      <c r="O395" s="91">
        <f t="shared" si="22"/>
        <v>0</v>
      </c>
    </row>
    <row r="396" spans="4:15" s="122" customFormat="1" ht="14.65" customHeight="1">
      <c r="D396" s="91" t="s">
        <v>8</v>
      </c>
      <c r="E396" s="91" t="str">
        <f>'Scope 2'!$D$21</f>
        <v xml:space="preserve">Location 1: </v>
      </c>
      <c r="F396" s="91">
        <f>'Company information'!$M$16</f>
        <v>0</v>
      </c>
      <c r="G396" s="91" t="str">
        <f>'Scope 2'!$D$24</f>
        <v>Purchased renewable electricity</v>
      </c>
      <c r="H396" s="91" t="str">
        <f>'Scope 2'!$F$24</f>
        <v>Select unit</v>
      </c>
      <c r="J396" s="91" t="str">
        <f t="shared" si="19"/>
        <v>Scope 2Location 1: Purchased renewable electricitySelect unit</v>
      </c>
      <c r="K396" s="123">
        <v>2022</v>
      </c>
      <c r="L396" s="91">
        <f>IFERROR(INDEX('Scope 2'!$AI$17:$AO$99,MATCH(J396,'Scope 2'!$AI$17:$AI$99,0),MATCH(K396,'Scope 2'!$AI$17:$AO$17,0)),0)</f>
        <v>0</v>
      </c>
      <c r="M396" s="91" t="str">
        <f t="shared" si="23"/>
        <v>Scope 2Purchased renewable electricitySelect unit</v>
      </c>
      <c r="N396" s="91">
        <f>IFERROR(INDEX('Emission factors'!$K$14:$P$305,MATCH(M396,'Emission factors'!$J$14:$J$305,0),MATCH(K396,'Emission factors'!$K$12:$P$12,0)),0)</f>
        <v>0</v>
      </c>
      <c r="O396" s="91">
        <f t="shared" si="22"/>
        <v>0</v>
      </c>
    </row>
    <row r="397" spans="4:15" s="122" customFormat="1" ht="14.65" customHeight="1">
      <c r="D397" s="91" t="s">
        <v>8</v>
      </c>
      <c r="E397" s="91" t="str">
        <f>'Scope 2'!$D$21</f>
        <v xml:space="preserve">Location 1: </v>
      </c>
      <c r="F397" s="91">
        <f>'Company information'!$M$16</f>
        <v>0</v>
      </c>
      <c r="G397" s="91" t="str">
        <f>'Scope 2'!$D$24</f>
        <v>Purchased renewable electricity</v>
      </c>
      <c r="H397" s="91" t="str">
        <f>'Scope 2'!$F$24</f>
        <v>Select unit</v>
      </c>
      <c r="J397" s="91" t="str">
        <f t="shared" si="19"/>
        <v>Scope 2Location 1: Purchased renewable electricitySelect unit</v>
      </c>
      <c r="K397" s="123">
        <v>2023</v>
      </c>
      <c r="L397" s="91">
        <f>IFERROR(INDEX('Scope 2'!$AI$17:$AO$99,MATCH(J397,'Scope 2'!$AI$17:$AI$99,0),MATCH(K397,'Scope 2'!$AI$17:$AO$17,0)),0)</f>
        <v>0</v>
      </c>
      <c r="M397" s="91" t="str">
        <f t="shared" si="23"/>
        <v>Scope 2Purchased renewable electricitySelect unit</v>
      </c>
      <c r="N397" s="91">
        <f>IFERROR(INDEX('Emission factors'!$K$14:$P$305,MATCH(M397,'Emission factors'!$J$14:$J$305,0),MATCH(K397,'Emission factors'!$K$12:$P$12,0)),0)</f>
        <v>0</v>
      </c>
      <c r="O397" s="91">
        <f t="shared" si="22"/>
        <v>0</v>
      </c>
    </row>
    <row r="398" spans="4:15" s="122" customFormat="1" ht="14.65" customHeight="1">
      <c r="D398" s="91" t="s">
        <v>8</v>
      </c>
      <c r="E398" s="91" t="str">
        <f>'Scope 2'!$D$21</f>
        <v xml:space="preserve">Location 1: </v>
      </c>
      <c r="F398" s="91">
        <f>'Company information'!$M$16</f>
        <v>0</v>
      </c>
      <c r="G398" s="91" t="str">
        <f>'Scope 2'!$D$24</f>
        <v>Purchased renewable electricity</v>
      </c>
      <c r="H398" s="91" t="str">
        <f>'Scope 2'!$F$24</f>
        <v>Select unit</v>
      </c>
      <c r="J398" s="91" t="str">
        <f t="shared" si="19"/>
        <v>Scope 2Location 1: Purchased renewable electricitySelect unit</v>
      </c>
      <c r="K398" s="123">
        <v>2024</v>
      </c>
      <c r="L398" s="91">
        <f>IFERROR(INDEX('Scope 2'!$AI$17:$AO$99,MATCH(J398,'Scope 2'!$AI$17:$AI$99,0),MATCH(K398,'Scope 2'!$AI$17:$AO$17,0)),0)</f>
        <v>0</v>
      </c>
      <c r="M398" s="91" t="str">
        <f t="shared" si="23"/>
        <v>Scope 2Purchased renewable electricitySelect unit</v>
      </c>
      <c r="N398" s="91">
        <f>IFERROR(INDEX('Emission factors'!$K$14:$P$305,MATCH(M398,'Emission factors'!$J$14:$J$305,0),MATCH(K398,'Emission factors'!$K$12:$P$12,0)),0)</f>
        <v>0</v>
      </c>
      <c r="O398" s="91">
        <f t="shared" si="22"/>
        <v>0</v>
      </c>
    </row>
    <row r="399" spans="4:15" s="122" customFormat="1" ht="14.65" customHeight="1">
      <c r="D399" s="91" t="s">
        <v>8</v>
      </c>
      <c r="E399" s="91" t="str">
        <f>'Scope 2'!$D$21</f>
        <v xml:space="preserve">Location 1: </v>
      </c>
      <c r="F399" s="91">
        <f>'Company information'!$M$16</f>
        <v>0</v>
      </c>
      <c r="G399" s="91" t="str">
        <f>'Scope 2'!$D$24</f>
        <v>Purchased renewable electricity</v>
      </c>
      <c r="H399" s="91" t="str">
        <f>'Scope 2'!$F$24</f>
        <v>Select unit</v>
      </c>
      <c r="J399" s="91" t="str">
        <f t="shared" si="19"/>
        <v>Scope 2Location 1: Purchased renewable electricitySelect unit</v>
      </c>
      <c r="K399" s="123">
        <v>2025</v>
      </c>
      <c r="L399" s="91">
        <f>IFERROR(INDEX('Scope 2'!$AI$17:$AO$99,MATCH(J399,'Scope 2'!$AI$17:$AI$99,0),MATCH(K399,'Scope 2'!$AI$17:$AO$17,0)),0)</f>
        <v>0</v>
      </c>
      <c r="M399" s="91" t="str">
        <f t="shared" si="23"/>
        <v>Scope 2Purchased renewable electricitySelect unit</v>
      </c>
      <c r="N399" s="91">
        <f>IFERROR(INDEX('Emission factors'!$K$14:$P$305,MATCH(M399,'Emission factors'!$J$14:$J$305,0),MATCH(K399,'Emission factors'!$K$12:$P$12,0)),0)</f>
        <v>0</v>
      </c>
      <c r="O399" s="91">
        <f t="shared" si="22"/>
        <v>0</v>
      </c>
    </row>
    <row r="400" spans="4:15" s="122" customFormat="1" ht="14.65" customHeight="1">
      <c r="D400" s="91" t="s">
        <v>8</v>
      </c>
      <c r="E400" s="91" t="str">
        <f>'Scope 2'!$D$21</f>
        <v xml:space="preserve">Location 1: </v>
      </c>
      <c r="F400" s="91">
        <f>'Company information'!$M$16</f>
        <v>0</v>
      </c>
      <c r="G400" s="91" t="str">
        <f>'Scope 2'!$D$25</f>
        <v>Generated renewable electricity</v>
      </c>
      <c r="H400" s="91" t="str">
        <f>'Scope 2'!$F$25</f>
        <v>Select unit</v>
      </c>
      <c r="J400" s="91" t="str">
        <f t="shared" si="19"/>
        <v>Scope 2Location 1: Generated renewable electricitySelect unit</v>
      </c>
      <c r="K400" s="123">
        <v>2020</v>
      </c>
      <c r="L400" s="91">
        <f>IFERROR(INDEX('Scope 2'!$AI$17:$AO$99,MATCH(J400,'Scope 2'!$AI$17:$AI$99,0),MATCH(K400,'Scope 2'!$AI$17:$AO$17,0)),0)</f>
        <v>0</v>
      </c>
      <c r="M400" s="91" t="str">
        <f t="shared" si="23"/>
        <v>Scope 2Generated renewable electricitySelect unit</v>
      </c>
      <c r="N400" s="91">
        <f>IFERROR(INDEX('Emission factors'!$K$14:$P$305,MATCH(M400,'Emission factors'!$J$14:$J$305,0),MATCH(K400,'Emission factors'!$K$12:$P$12,0)),0)</f>
        <v>0</v>
      </c>
      <c r="O400" s="91">
        <f t="shared" si="22"/>
        <v>0</v>
      </c>
    </row>
    <row r="401" spans="4:15" s="122" customFormat="1" ht="14.65" customHeight="1">
      <c r="D401" s="91" t="s">
        <v>8</v>
      </c>
      <c r="E401" s="91" t="str">
        <f>'Scope 2'!$D$21</f>
        <v xml:space="preserve">Location 1: </v>
      </c>
      <c r="F401" s="91">
        <f>'Company information'!$M$16</f>
        <v>0</v>
      </c>
      <c r="G401" s="91" t="str">
        <f>'Scope 2'!$D$25</f>
        <v>Generated renewable electricity</v>
      </c>
      <c r="H401" s="91" t="str">
        <f>'Scope 2'!$F$25</f>
        <v>Select unit</v>
      </c>
      <c r="J401" s="91" t="str">
        <f t="shared" si="19"/>
        <v>Scope 2Location 1: Generated renewable electricitySelect unit</v>
      </c>
      <c r="K401" s="123">
        <v>2021</v>
      </c>
      <c r="L401" s="91">
        <f>IFERROR(INDEX('Scope 2'!$AI$17:$AO$99,MATCH(J401,'Scope 2'!$AI$17:$AI$99,0),MATCH(K401,'Scope 2'!$AI$17:$AO$17,0)),0)</f>
        <v>0</v>
      </c>
      <c r="M401" s="91" t="str">
        <f t="shared" si="23"/>
        <v>Scope 2Generated renewable electricitySelect unit</v>
      </c>
      <c r="N401" s="91">
        <f>IFERROR(INDEX('Emission factors'!$K$14:$P$305,MATCH(M401,'Emission factors'!$J$14:$J$305,0),MATCH(K401,'Emission factors'!$K$12:$P$12,0)),0)</f>
        <v>0</v>
      </c>
      <c r="O401" s="91">
        <f t="shared" si="22"/>
        <v>0</v>
      </c>
    </row>
    <row r="402" spans="4:15" s="122" customFormat="1" ht="14.65" customHeight="1">
      <c r="D402" s="91" t="s">
        <v>8</v>
      </c>
      <c r="E402" s="91" t="str">
        <f>'Scope 2'!$D$21</f>
        <v xml:space="preserve">Location 1: </v>
      </c>
      <c r="F402" s="91">
        <f>'Company information'!$M$16</f>
        <v>0</v>
      </c>
      <c r="G402" s="91" t="str">
        <f>'Scope 2'!$D$25</f>
        <v>Generated renewable electricity</v>
      </c>
      <c r="H402" s="91" t="str">
        <f>'Scope 2'!$F$25</f>
        <v>Select unit</v>
      </c>
      <c r="J402" s="91" t="str">
        <f t="shared" si="19"/>
        <v>Scope 2Location 1: Generated renewable electricitySelect unit</v>
      </c>
      <c r="K402" s="123">
        <v>2022</v>
      </c>
      <c r="L402" s="91">
        <f>IFERROR(INDEX('Scope 2'!$AI$17:$AO$99,MATCH(J402,'Scope 2'!$AI$17:$AI$99,0),MATCH(K402,'Scope 2'!$AI$17:$AO$17,0)),0)</f>
        <v>0</v>
      </c>
      <c r="M402" s="91" t="str">
        <f t="shared" si="23"/>
        <v>Scope 2Generated renewable electricitySelect unit</v>
      </c>
      <c r="N402" s="91">
        <f>IFERROR(INDEX('Emission factors'!$K$14:$P$305,MATCH(M402,'Emission factors'!$J$14:$J$305,0),MATCH(K402,'Emission factors'!$K$12:$P$12,0)),0)</f>
        <v>0</v>
      </c>
      <c r="O402" s="91">
        <f t="shared" si="22"/>
        <v>0</v>
      </c>
    </row>
    <row r="403" spans="4:15" s="122" customFormat="1" ht="14.65" customHeight="1">
      <c r="D403" s="91" t="s">
        <v>8</v>
      </c>
      <c r="E403" s="91" t="str">
        <f>'Scope 2'!$D$21</f>
        <v xml:space="preserve">Location 1: </v>
      </c>
      <c r="F403" s="91">
        <f>'Company information'!$M$16</f>
        <v>0</v>
      </c>
      <c r="G403" s="91" t="str">
        <f>'Scope 2'!$D$25</f>
        <v>Generated renewable electricity</v>
      </c>
      <c r="H403" s="91" t="str">
        <f>'Scope 2'!$F$25</f>
        <v>Select unit</v>
      </c>
      <c r="J403" s="91" t="str">
        <f t="shared" si="19"/>
        <v>Scope 2Location 1: Generated renewable electricitySelect unit</v>
      </c>
      <c r="K403" s="123">
        <v>2023</v>
      </c>
      <c r="L403" s="91">
        <f>IFERROR(INDEX('Scope 2'!$AI$17:$AO$99,MATCH(J403,'Scope 2'!$AI$17:$AI$99,0),MATCH(K403,'Scope 2'!$AI$17:$AO$17,0)),0)</f>
        <v>0</v>
      </c>
      <c r="M403" s="91" t="str">
        <f t="shared" si="23"/>
        <v>Scope 2Generated renewable electricitySelect unit</v>
      </c>
      <c r="N403" s="91">
        <f>IFERROR(INDEX('Emission factors'!$K$14:$P$305,MATCH(M403,'Emission factors'!$J$14:$J$305,0),MATCH(K403,'Emission factors'!$K$12:$P$12,0)),0)</f>
        <v>0</v>
      </c>
      <c r="O403" s="91">
        <f t="shared" si="22"/>
        <v>0</v>
      </c>
    </row>
    <row r="404" spans="4:15" s="122" customFormat="1" ht="14.65" customHeight="1">
      <c r="D404" s="91" t="s">
        <v>8</v>
      </c>
      <c r="E404" s="91" t="str">
        <f>'Scope 2'!$D$21</f>
        <v xml:space="preserve">Location 1: </v>
      </c>
      <c r="F404" s="91">
        <f>'Company information'!$M$16</f>
        <v>0</v>
      </c>
      <c r="G404" s="91" t="str">
        <f>'Scope 2'!$D$25</f>
        <v>Generated renewable electricity</v>
      </c>
      <c r="H404" s="91" t="str">
        <f>'Scope 2'!$F$25</f>
        <v>Select unit</v>
      </c>
      <c r="J404" s="91" t="str">
        <f t="shared" si="19"/>
        <v>Scope 2Location 1: Generated renewable electricitySelect unit</v>
      </c>
      <c r="K404" s="123">
        <v>2024</v>
      </c>
      <c r="L404" s="91">
        <f>IFERROR(INDEX('Scope 2'!$AI$17:$AO$99,MATCH(J404,'Scope 2'!$AI$17:$AI$99,0),MATCH(K404,'Scope 2'!$AI$17:$AO$17,0)),0)</f>
        <v>0</v>
      </c>
      <c r="M404" s="91" t="str">
        <f t="shared" si="23"/>
        <v>Scope 2Generated renewable electricitySelect unit</v>
      </c>
      <c r="N404" s="91">
        <f>IFERROR(INDEX('Emission factors'!$K$14:$P$305,MATCH(M404,'Emission factors'!$J$14:$J$305,0),MATCH(K404,'Emission factors'!$K$12:$P$12,0)),0)</f>
        <v>0</v>
      </c>
      <c r="O404" s="91">
        <f t="shared" si="22"/>
        <v>0</v>
      </c>
    </row>
    <row r="405" spans="4:15" s="122" customFormat="1" ht="14.65" customHeight="1">
      <c r="D405" s="91" t="s">
        <v>8</v>
      </c>
      <c r="E405" s="91" t="str">
        <f>'Scope 2'!$D$21</f>
        <v xml:space="preserve">Location 1: </v>
      </c>
      <c r="F405" s="91">
        <f>'Company information'!$M$16</f>
        <v>0</v>
      </c>
      <c r="G405" s="91" t="str">
        <f>'Scope 2'!$D$25</f>
        <v>Generated renewable electricity</v>
      </c>
      <c r="H405" s="91" t="str">
        <f>'Scope 2'!$F$25</f>
        <v>Select unit</v>
      </c>
      <c r="J405" s="91" t="str">
        <f t="shared" si="19"/>
        <v>Scope 2Location 1: Generated renewable electricitySelect unit</v>
      </c>
      <c r="K405" s="123">
        <v>2025</v>
      </c>
      <c r="L405" s="91">
        <f>IFERROR(INDEX('Scope 2'!$AI$17:$AO$99,MATCH(J405,'Scope 2'!$AI$17:$AI$99,0),MATCH(K405,'Scope 2'!$AI$17:$AO$17,0)),0)</f>
        <v>0</v>
      </c>
      <c r="M405" s="91" t="str">
        <f t="shared" si="23"/>
        <v>Scope 2Generated renewable electricitySelect unit</v>
      </c>
      <c r="N405" s="91">
        <f>IFERROR(INDEX('Emission factors'!$K$14:$P$305,MATCH(M405,'Emission factors'!$J$14:$J$305,0),MATCH(K405,'Emission factors'!$K$12:$P$12,0)),0)</f>
        <v>0</v>
      </c>
      <c r="O405" s="91">
        <f t="shared" si="22"/>
        <v>0</v>
      </c>
    </row>
    <row r="406" spans="4:15" s="122" customFormat="1" ht="14.65" customHeight="1">
      <c r="D406" s="91" t="s">
        <v>8</v>
      </c>
      <c r="E406" s="91" t="str">
        <f>'Scope 2'!$D$21</f>
        <v xml:space="preserve">Location 1: </v>
      </c>
      <c r="F406" s="91">
        <f>'Company information'!$M$16</f>
        <v>0</v>
      </c>
      <c r="G406" s="91" t="str">
        <f>'Scope 2'!$D$27</f>
        <v>District heating</v>
      </c>
      <c r="H406" s="91" t="str">
        <f>'Scope 2'!$F$27</f>
        <v>Select unit</v>
      </c>
      <c r="J406" s="91" t="str">
        <f t="shared" si="19"/>
        <v>Scope 2Location 1: District heatingSelect unit</v>
      </c>
      <c r="K406" s="123">
        <v>2020</v>
      </c>
      <c r="L406" s="91">
        <f>IFERROR(INDEX('Scope 2'!$AI$17:$AO$99,MATCH(J406,'Scope 2'!$AI$17:$AI$99,0),MATCH(K406,'Scope 2'!$AI$17:$AO$17,0)),0)</f>
        <v>0</v>
      </c>
      <c r="M406" s="91" t="str">
        <f t="shared" si="23"/>
        <v>Scope 2District heatingSelect unit</v>
      </c>
      <c r="N406" s="91">
        <f>IFERROR(INDEX('Emission factors'!$K$14:$P$305,MATCH(M406,'Emission factors'!$J$14:$J$305,0),MATCH(K406,'Emission factors'!$K$12:$P$12,0)),0)</f>
        <v>0</v>
      </c>
      <c r="O406" s="91">
        <f t="shared" si="22"/>
        <v>0</v>
      </c>
    </row>
    <row r="407" spans="4:15" s="122" customFormat="1" ht="14.65" customHeight="1">
      <c r="D407" s="91" t="s">
        <v>8</v>
      </c>
      <c r="E407" s="91" t="str">
        <f>'Scope 2'!$D$21</f>
        <v xml:space="preserve">Location 1: </v>
      </c>
      <c r="F407" s="91">
        <f>'Company information'!$M$16</f>
        <v>0</v>
      </c>
      <c r="G407" s="91" t="str">
        <f>'Scope 2'!$D$27</f>
        <v>District heating</v>
      </c>
      <c r="H407" s="91" t="str">
        <f>'Scope 2'!$F$27</f>
        <v>Select unit</v>
      </c>
      <c r="J407" s="91" t="str">
        <f t="shared" si="19"/>
        <v>Scope 2Location 1: District heatingSelect unit</v>
      </c>
      <c r="K407" s="123">
        <v>2021</v>
      </c>
      <c r="L407" s="91">
        <f>IFERROR(INDEX('Scope 2'!$AI$17:$AO$99,MATCH(J407,'Scope 2'!$AI$17:$AI$99,0),MATCH(K407,'Scope 2'!$AI$17:$AO$17,0)),0)</f>
        <v>0</v>
      </c>
      <c r="M407" s="91" t="str">
        <f t="shared" si="23"/>
        <v>Scope 2District heatingSelect unit</v>
      </c>
      <c r="N407" s="91">
        <f>IFERROR(INDEX('Emission factors'!$K$14:$P$305,MATCH(M407,'Emission factors'!$J$14:$J$305,0),MATCH(K407,'Emission factors'!$K$12:$P$12,0)),0)</f>
        <v>0</v>
      </c>
      <c r="O407" s="91">
        <f t="shared" si="22"/>
        <v>0</v>
      </c>
    </row>
    <row r="408" spans="4:15" s="122" customFormat="1" ht="14.65" customHeight="1">
      <c r="D408" s="91" t="s">
        <v>8</v>
      </c>
      <c r="E408" s="91" t="str">
        <f>'Scope 2'!$D$21</f>
        <v xml:space="preserve">Location 1: </v>
      </c>
      <c r="F408" s="91">
        <f>'Company information'!$M$16</f>
        <v>0</v>
      </c>
      <c r="G408" s="91" t="str">
        <f>'Scope 2'!$D$27</f>
        <v>District heating</v>
      </c>
      <c r="H408" s="91" t="str">
        <f>'Scope 2'!$F$27</f>
        <v>Select unit</v>
      </c>
      <c r="J408" s="91" t="str">
        <f t="shared" si="19"/>
        <v>Scope 2Location 1: District heatingSelect unit</v>
      </c>
      <c r="K408" s="123">
        <v>2022</v>
      </c>
      <c r="L408" s="91">
        <f>IFERROR(INDEX('Scope 2'!$AI$17:$AO$99,MATCH(J408,'Scope 2'!$AI$17:$AI$99,0),MATCH(K408,'Scope 2'!$AI$17:$AO$17,0)),0)</f>
        <v>0</v>
      </c>
      <c r="M408" s="91" t="str">
        <f t="shared" si="23"/>
        <v>Scope 2District heatingSelect unit</v>
      </c>
      <c r="N408" s="91">
        <f>IFERROR(INDEX('Emission factors'!$K$14:$P$305,MATCH(M408,'Emission factors'!$J$14:$J$305,0),MATCH(K408,'Emission factors'!$K$12:$P$12,0)),0)</f>
        <v>0</v>
      </c>
      <c r="O408" s="91">
        <f t="shared" si="22"/>
        <v>0</v>
      </c>
    </row>
    <row r="409" spans="4:15" s="122" customFormat="1" ht="14.65" customHeight="1">
      <c r="D409" s="91" t="s">
        <v>8</v>
      </c>
      <c r="E409" s="91" t="str">
        <f>'Scope 2'!$D$21</f>
        <v xml:space="preserve">Location 1: </v>
      </c>
      <c r="F409" s="91">
        <f>'Company information'!$M$16</f>
        <v>0</v>
      </c>
      <c r="G409" s="91" t="str">
        <f>'Scope 2'!$D$27</f>
        <v>District heating</v>
      </c>
      <c r="H409" s="91" t="str">
        <f>'Scope 2'!$F$27</f>
        <v>Select unit</v>
      </c>
      <c r="J409" s="91" t="str">
        <f t="shared" si="19"/>
        <v>Scope 2Location 1: District heatingSelect unit</v>
      </c>
      <c r="K409" s="123">
        <v>2023</v>
      </c>
      <c r="L409" s="91">
        <f>IFERROR(INDEX('Scope 2'!$AI$17:$AO$99,MATCH(J409,'Scope 2'!$AI$17:$AI$99,0),MATCH(K409,'Scope 2'!$AI$17:$AO$17,0)),0)</f>
        <v>0</v>
      </c>
      <c r="M409" s="91" t="str">
        <f t="shared" si="23"/>
        <v>Scope 2District heatingSelect unit</v>
      </c>
      <c r="N409" s="91">
        <f>IFERROR(INDEX('Emission factors'!$K$14:$P$305,MATCH(M409,'Emission factors'!$J$14:$J$305,0),MATCH(K409,'Emission factors'!$K$12:$P$12,0)),0)</f>
        <v>0</v>
      </c>
      <c r="O409" s="91">
        <f t="shared" si="22"/>
        <v>0</v>
      </c>
    </row>
    <row r="410" spans="4:15" s="122" customFormat="1" ht="14.65" customHeight="1">
      <c r="D410" s="91" t="s">
        <v>8</v>
      </c>
      <c r="E410" s="91" t="str">
        <f>'Scope 2'!$D$21</f>
        <v xml:space="preserve">Location 1: </v>
      </c>
      <c r="F410" s="91">
        <f>'Company information'!$M$16</f>
        <v>0</v>
      </c>
      <c r="G410" s="91" t="str">
        <f>'Scope 2'!$D$27</f>
        <v>District heating</v>
      </c>
      <c r="H410" s="91" t="str">
        <f>'Scope 2'!$F$27</f>
        <v>Select unit</v>
      </c>
      <c r="J410" s="91" t="str">
        <f t="shared" si="19"/>
        <v>Scope 2Location 1: District heatingSelect unit</v>
      </c>
      <c r="K410" s="123">
        <v>2024</v>
      </c>
      <c r="L410" s="91">
        <f>IFERROR(INDEX('Scope 2'!$AI$17:$AO$99,MATCH(J410,'Scope 2'!$AI$17:$AI$99,0),MATCH(K410,'Scope 2'!$AI$17:$AO$17,0)),0)</f>
        <v>0</v>
      </c>
      <c r="M410" s="91" t="str">
        <f t="shared" si="23"/>
        <v>Scope 2District heatingSelect unit</v>
      </c>
      <c r="N410" s="91">
        <f>IFERROR(INDEX('Emission factors'!$K$14:$P$305,MATCH(M410,'Emission factors'!$J$14:$J$305,0),MATCH(K410,'Emission factors'!$K$12:$P$12,0)),0)</f>
        <v>0</v>
      </c>
      <c r="O410" s="91">
        <f t="shared" si="22"/>
        <v>0</v>
      </c>
    </row>
    <row r="411" spans="4:15" s="122" customFormat="1" ht="14.65" customHeight="1">
      <c r="D411" s="91" t="s">
        <v>8</v>
      </c>
      <c r="E411" s="91" t="str">
        <f>'Scope 2'!$D$21</f>
        <v xml:space="preserve">Location 1: </v>
      </c>
      <c r="F411" s="91">
        <f>'Company information'!$M$16</f>
        <v>0</v>
      </c>
      <c r="G411" s="91" t="str">
        <f>'Scope 2'!$D$27</f>
        <v>District heating</v>
      </c>
      <c r="H411" s="91" t="str">
        <f>'Scope 2'!$F$27</f>
        <v>Select unit</v>
      </c>
      <c r="J411" s="91" t="str">
        <f t="shared" si="19"/>
        <v>Scope 2Location 1: District heatingSelect unit</v>
      </c>
      <c r="K411" s="123">
        <v>2025</v>
      </c>
      <c r="L411" s="91">
        <f>IFERROR(INDEX('Scope 2'!$AI$17:$AO$99,MATCH(J411,'Scope 2'!$AI$17:$AI$99,0),MATCH(K411,'Scope 2'!$AI$17:$AO$17,0)),0)</f>
        <v>0</v>
      </c>
      <c r="M411" s="91" t="str">
        <f t="shared" si="23"/>
        <v>Scope 2District heatingSelect unit</v>
      </c>
      <c r="N411" s="91">
        <f>IFERROR(INDEX('Emission factors'!$K$14:$P$305,MATCH(M411,'Emission factors'!$J$14:$J$305,0),MATCH(K411,'Emission factors'!$K$12:$P$12,0)),0)</f>
        <v>0</v>
      </c>
      <c r="O411" s="91">
        <f t="shared" si="22"/>
        <v>0</v>
      </c>
    </row>
    <row r="412" spans="4:15" s="122" customFormat="1" ht="14.65" customHeight="1">
      <c r="D412" s="91" t="s">
        <v>8</v>
      </c>
      <c r="E412" s="91" t="str">
        <f>'Scope 2'!$D$29</f>
        <v xml:space="preserve">Location 2: </v>
      </c>
      <c r="F412" s="91">
        <f>'Company information'!$M$17</f>
        <v>0</v>
      </c>
      <c r="G412" s="91" t="str">
        <f>'Scope 2'!$D$23</f>
        <v>Purchased non-renewable electricity</v>
      </c>
      <c r="H412" s="91" t="str">
        <f>'Scope 2'!$F$31</f>
        <v>MWh</v>
      </c>
      <c r="I412" s="91" t="s">
        <v>191</v>
      </c>
      <c r="J412" s="91" t="str">
        <f>D412&amp;E412&amp;G412&amp;H412</f>
        <v>Scope 2Location 2: Purchased non-renewable electricityMWh</v>
      </c>
      <c r="K412" s="123">
        <v>2020</v>
      </c>
      <c r="L412" s="91">
        <f>IFERROR(INDEX('Scope 2'!$AI$17:$AO$99,MATCH(J412,'Scope 2'!$AI$17:$AI$99,0),MATCH(K412,'Scope 2'!$AI$17:$AO$17,0)),0)</f>
        <v>0</v>
      </c>
      <c r="M412" s="91" t="str">
        <f t="shared" ref="M412:M423" si="24">D412&amp;G412&amp;F412&amp;H412&amp;I412</f>
        <v>Scope 2Purchased non-renewable electricity0MWhMarket-based</v>
      </c>
      <c r="N412" s="91">
        <f>IFERROR(INDEX('Emission factors'!$K$14:$P$305,MATCH(M412,'Emission factors'!$J$14:$J$305,0),MATCH(K412,'Emission factors'!$K$12:$P$12,0)),0)</f>
        <v>0</v>
      </c>
      <c r="O412" s="91">
        <f t="shared" si="22"/>
        <v>0</v>
      </c>
    </row>
    <row r="413" spans="4:15" s="122" customFormat="1" ht="14.65" customHeight="1">
      <c r="D413" s="91" t="s">
        <v>8</v>
      </c>
      <c r="E413" s="91" t="str">
        <f>'Scope 2'!$D$29</f>
        <v xml:space="preserve">Location 2: </v>
      </c>
      <c r="F413" s="91">
        <f>'Company information'!$M$17</f>
        <v>0</v>
      </c>
      <c r="G413" s="91" t="str">
        <f>'Scope 2'!$D$23</f>
        <v>Purchased non-renewable electricity</v>
      </c>
      <c r="H413" s="91" t="str">
        <f>'Scope 2'!$F$31</f>
        <v>MWh</v>
      </c>
      <c r="I413" s="91" t="s">
        <v>191</v>
      </c>
      <c r="J413" s="91" t="str">
        <f t="shared" ref="J413:J423" si="25">D413&amp;E413&amp;G413&amp;H413</f>
        <v>Scope 2Location 2: Purchased non-renewable electricityMWh</v>
      </c>
      <c r="K413" s="123">
        <v>2021</v>
      </c>
      <c r="L413" s="91">
        <f>IFERROR(INDEX('Scope 2'!$AI$17:$AO$99,MATCH(J413,'Scope 2'!$AI$17:$AI$99,0),MATCH(K413,'Scope 2'!$AI$17:$AO$17,0)),0)</f>
        <v>0</v>
      </c>
      <c r="M413" s="91" t="str">
        <f t="shared" si="24"/>
        <v>Scope 2Purchased non-renewable electricity0MWhMarket-based</v>
      </c>
      <c r="N413" s="91">
        <f>IFERROR(INDEX('Emission factors'!$K$14:$P$305,MATCH(M413,'Emission factors'!$J$14:$J$305,0),MATCH(K413,'Emission factors'!$K$12:$P$12,0)),0)</f>
        <v>0</v>
      </c>
      <c r="O413" s="91">
        <f t="shared" si="22"/>
        <v>0</v>
      </c>
    </row>
    <row r="414" spans="4:15" s="122" customFormat="1" ht="14.65" customHeight="1">
      <c r="D414" s="91" t="s">
        <v>8</v>
      </c>
      <c r="E414" s="91" t="str">
        <f>'Scope 2'!$D$29</f>
        <v xml:space="preserve">Location 2: </v>
      </c>
      <c r="F414" s="91">
        <f>'Company information'!$M$17</f>
        <v>0</v>
      </c>
      <c r="G414" s="91" t="str">
        <f>'Scope 2'!$D$23</f>
        <v>Purchased non-renewable electricity</v>
      </c>
      <c r="H414" s="91" t="str">
        <f>'Scope 2'!$F$31</f>
        <v>MWh</v>
      </c>
      <c r="I414" s="91" t="s">
        <v>191</v>
      </c>
      <c r="J414" s="91" t="str">
        <f t="shared" si="25"/>
        <v>Scope 2Location 2: Purchased non-renewable electricityMWh</v>
      </c>
      <c r="K414" s="123">
        <v>2022</v>
      </c>
      <c r="L414" s="91">
        <f>IFERROR(INDEX('Scope 2'!$AI$17:$AO$99,MATCH(J414,'Scope 2'!$AI$17:$AI$99,0),MATCH(K414,'Scope 2'!$AI$17:$AO$17,0)),0)</f>
        <v>0</v>
      </c>
      <c r="M414" s="91" t="str">
        <f t="shared" si="24"/>
        <v>Scope 2Purchased non-renewable electricity0MWhMarket-based</v>
      </c>
      <c r="N414" s="91">
        <f>IFERROR(INDEX('Emission factors'!$K$14:$P$305,MATCH(M414,'Emission factors'!$J$14:$J$305,0),MATCH(K414,'Emission factors'!$K$12:$P$12,0)),0)</f>
        <v>0</v>
      </c>
      <c r="O414" s="91">
        <f>L414*N414</f>
        <v>0</v>
      </c>
    </row>
    <row r="415" spans="4:15" s="122" customFormat="1" ht="14.65" customHeight="1">
      <c r="D415" s="91" t="s">
        <v>8</v>
      </c>
      <c r="E415" s="91" t="str">
        <f>'Scope 2'!$D$29</f>
        <v xml:space="preserve">Location 2: </v>
      </c>
      <c r="F415" s="91">
        <f>'Company information'!$M$17</f>
        <v>0</v>
      </c>
      <c r="G415" s="91" t="str">
        <f>'Scope 2'!$D$23</f>
        <v>Purchased non-renewable electricity</v>
      </c>
      <c r="H415" s="91" t="str">
        <f>'Scope 2'!$F$31</f>
        <v>MWh</v>
      </c>
      <c r="I415" s="91" t="s">
        <v>191</v>
      </c>
      <c r="J415" s="91" t="str">
        <f t="shared" si="25"/>
        <v>Scope 2Location 2: Purchased non-renewable electricityMWh</v>
      </c>
      <c r="K415" s="123">
        <v>2023</v>
      </c>
      <c r="L415" s="91">
        <f>IFERROR(INDEX('Scope 2'!$AI$17:$AO$99,MATCH(J415,'Scope 2'!$AI$17:$AI$99,0),MATCH(K415,'Scope 2'!$AI$17:$AO$17,0)),0)</f>
        <v>0</v>
      </c>
      <c r="M415" s="91" t="str">
        <f t="shared" si="24"/>
        <v>Scope 2Purchased non-renewable electricity0MWhMarket-based</v>
      </c>
      <c r="N415" s="91">
        <f>IFERROR(INDEX('Emission factors'!$K$14:$P$305,MATCH(M415,'Emission factors'!$J$14:$J$305,0),MATCH(K415,'Emission factors'!$K$12:$P$12,0)),0)</f>
        <v>0</v>
      </c>
      <c r="O415" s="91">
        <f t="shared" si="22"/>
        <v>0</v>
      </c>
    </row>
    <row r="416" spans="4:15" s="122" customFormat="1" ht="14.65" customHeight="1">
      <c r="D416" s="91" t="s">
        <v>8</v>
      </c>
      <c r="E416" s="91" t="str">
        <f>'Scope 2'!$D$29</f>
        <v xml:space="preserve">Location 2: </v>
      </c>
      <c r="F416" s="91">
        <f>'Company information'!$M$17</f>
        <v>0</v>
      </c>
      <c r="G416" s="91" t="str">
        <f>'Scope 2'!$D$23</f>
        <v>Purchased non-renewable electricity</v>
      </c>
      <c r="H416" s="91" t="str">
        <f>'Scope 2'!$F$31</f>
        <v>MWh</v>
      </c>
      <c r="I416" s="91" t="s">
        <v>191</v>
      </c>
      <c r="J416" s="91" t="str">
        <f t="shared" si="25"/>
        <v>Scope 2Location 2: Purchased non-renewable electricityMWh</v>
      </c>
      <c r="K416" s="123">
        <v>2024</v>
      </c>
      <c r="L416" s="91">
        <f>IFERROR(INDEX('Scope 2'!$AI$17:$AO$99,MATCH(J416,'Scope 2'!$AI$17:$AI$99,0),MATCH(K416,'Scope 2'!$AI$17:$AO$17,0)),0)</f>
        <v>0</v>
      </c>
      <c r="M416" s="91" t="str">
        <f t="shared" si="24"/>
        <v>Scope 2Purchased non-renewable electricity0MWhMarket-based</v>
      </c>
      <c r="N416" s="91">
        <f>IFERROR(INDEX('Emission factors'!$K$14:$P$305,MATCH(M416,'Emission factors'!$J$14:$J$305,0),MATCH(K416,'Emission factors'!$K$12:$P$12,0)),0)</f>
        <v>0</v>
      </c>
      <c r="O416" s="91">
        <f t="shared" si="22"/>
        <v>0</v>
      </c>
    </row>
    <row r="417" spans="4:15" s="122" customFormat="1" ht="14.65" customHeight="1">
      <c r="D417" s="91" t="s">
        <v>8</v>
      </c>
      <c r="E417" s="91" t="str">
        <f>'Scope 2'!$D$29</f>
        <v xml:space="preserve">Location 2: </v>
      </c>
      <c r="F417" s="91">
        <f>'Company information'!$M$17</f>
        <v>0</v>
      </c>
      <c r="G417" s="91" t="str">
        <f>'Scope 2'!$D$23</f>
        <v>Purchased non-renewable electricity</v>
      </c>
      <c r="H417" s="91" t="str">
        <f>'Scope 2'!$F$31</f>
        <v>MWh</v>
      </c>
      <c r="I417" s="91" t="s">
        <v>191</v>
      </c>
      <c r="J417" s="91" t="str">
        <f t="shared" si="25"/>
        <v>Scope 2Location 2: Purchased non-renewable electricityMWh</v>
      </c>
      <c r="K417" s="123">
        <v>2025</v>
      </c>
      <c r="L417" s="91">
        <f>IFERROR(INDEX('Scope 2'!$AI$17:$AO$99,MATCH(J417,'Scope 2'!$AI$17:$AI$99,0),MATCH(K417,'Scope 2'!$AI$17:$AO$17,0)),0)</f>
        <v>0</v>
      </c>
      <c r="M417" s="91" t="str">
        <f t="shared" si="24"/>
        <v>Scope 2Purchased non-renewable electricity0MWhMarket-based</v>
      </c>
      <c r="N417" s="91">
        <f>IFERROR(INDEX('Emission factors'!$K$14:$P$305,MATCH(M417,'Emission factors'!$J$14:$J$305,0),MATCH(K417,'Emission factors'!$K$12:$P$12,0)),0)</f>
        <v>0</v>
      </c>
      <c r="O417" s="91">
        <f t="shared" si="22"/>
        <v>0</v>
      </c>
    </row>
    <row r="418" spans="4:15" s="122" customFormat="1" ht="14.65" customHeight="1">
      <c r="D418" s="91" t="s">
        <v>8</v>
      </c>
      <c r="E418" s="91" t="str">
        <f>'Scope 2'!$D$29</f>
        <v xml:space="preserve">Location 2: </v>
      </c>
      <c r="F418" s="91">
        <f>'Company information'!$M$17</f>
        <v>0</v>
      </c>
      <c r="G418" s="91" t="str">
        <f>'Scope 2'!$D$23</f>
        <v>Purchased non-renewable electricity</v>
      </c>
      <c r="H418" s="91" t="str">
        <f>'Scope 2'!$F$31</f>
        <v>MWh</v>
      </c>
      <c r="I418" s="91" t="s">
        <v>230</v>
      </c>
      <c r="J418" s="91" t="str">
        <f t="shared" si="25"/>
        <v>Scope 2Location 2: Purchased non-renewable electricityMWh</v>
      </c>
      <c r="K418" s="123">
        <v>2020</v>
      </c>
      <c r="L418" s="91">
        <f>IFERROR(INDEX('Scope 2'!$AI$17:$AO$99,MATCH(J418,'Scope 2'!$AI$17:$AI$99,0),MATCH(K418,'Scope 2'!$AI$17:$AO$17,0)),0)</f>
        <v>0</v>
      </c>
      <c r="M418" s="91" t="str">
        <f t="shared" si="24"/>
        <v>Scope 2Purchased non-renewable electricity0MWhLocation-based</v>
      </c>
      <c r="N418" s="91">
        <f>IFERROR(INDEX('Emission factors'!$K$14:$P$305,MATCH(M418,'Emission factors'!$J$14:$J$305,0),MATCH(K418,'Emission factors'!$K$12:$P$12,0)),0)</f>
        <v>0</v>
      </c>
      <c r="O418" s="91">
        <f t="shared" si="22"/>
        <v>0</v>
      </c>
    </row>
    <row r="419" spans="4:15" s="122" customFormat="1" ht="14.65" customHeight="1">
      <c r="D419" s="91" t="s">
        <v>8</v>
      </c>
      <c r="E419" s="91" t="str">
        <f>'Scope 2'!$D$29</f>
        <v xml:space="preserve">Location 2: </v>
      </c>
      <c r="F419" s="91">
        <f>'Company information'!$M$17</f>
        <v>0</v>
      </c>
      <c r="G419" s="91" t="str">
        <f>'Scope 2'!$D$23</f>
        <v>Purchased non-renewable electricity</v>
      </c>
      <c r="H419" s="91" t="str">
        <f>'Scope 2'!$F$31</f>
        <v>MWh</v>
      </c>
      <c r="I419" s="91" t="s">
        <v>230</v>
      </c>
      <c r="J419" s="91" t="str">
        <f t="shared" si="25"/>
        <v>Scope 2Location 2: Purchased non-renewable electricityMWh</v>
      </c>
      <c r="K419" s="123">
        <v>2021</v>
      </c>
      <c r="L419" s="91">
        <f>IFERROR(INDEX('Scope 2'!$AI$17:$AO$99,MATCH(J419,'Scope 2'!$AI$17:$AI$99,0),MATCH(K419,'Scope 2'!$AI$17:$AO$17,0)),0)</f>
        <v>0</v>
      </c>
      <c r="M419" s="91" t="str">
        <f t="shared" si="24"/>
        <v>Scope 2Purchased non-renewable electricity0MWhLocation-based</v>
      </c>
      <c r="N419" s="91">
        <f>IFERROR(INDEX('Emission factors'!$K$14:$P$305,MATCH(M419,'Emission factors'!$J$14:$J$305,0),MATCH(K419,'Emission factors'!$K$12:$P$12,0)),0)</f>
        <v>0</v>
      </c>
      <c r="O419" s="91">
        <f t="shared" si="22"/>
        <v>0</v>
      </c>
    </row>
    <row r="420" spans="4:15" s="122" customFormat="1" ht="14.65" customHeight="1">
      <c r="D420" s="91" t="s">
        <v>8</v>
      </c>
      <c r="E420" s="91" t="str">
        <f>'Scope 2'!$D$29</f>
        <v xml:space="preserve">Location 2: </v>
      </c>
      <c r="F420" s="91">
        <f>'Company information'!$M$17</f>
        <v>0</v>
      </c>
      <c r="G420" s="91" t="str">
        <f>'Scope 2'!$D$23</f>
        <v>Purchased non-renewable electricity</v>
      </c>
      <c r="H420" s="91" t="str">
        <f>'Scope 2'!$F$31</f>
        <v>MWh</v>
      </c>
      <c r="I420" s="91" t="s">
        <v>230</v>
      </c>
      <c r="J420" s="91" t="str">
        <f t="shared" si="25"/>
        <v>Scope 2Location 2: Purchased non-renewable electricityMWh</v>
      </c>
      <c r="K420" s="123">
        <v>2022</v>
      </c>
      <c r="L420" s="91">
        <f>IFERROR(INDEX('Scope 2'!$AI$17:$AO$99,MATCH(J420,'Scope 2'!$AI$17:$AI$99,0),MATCH(K420,'Scope 2'!$AI$17:$AO$17,0)),0)</f>
        <v>0</v>
      </c>
      <c r="M420" s="91" t="str">
        <f t="shared" si="24"/>
        <v>Scope 2Purchased non-renewable electricity0MWhLocation-based</v>
      </c>
      <c r="N420" s="91">
        <f>IFERROR(INDEX('Emission factors'!$K$14:$P$305,MATCH(M420,'Emission factors'!$J$14:$J$305,0),MATCH(K420,'Emission factors'!$K$12:$P$12,0)),0)</f>
        <v>0</v>
      </c>
      <c r="O420" s="91">
        <f t="shared" si="22"/>
        <v>0</v>
      </c>
    </row>
    <row r="421" spans="4:15" s="122" customFormat="1" ht="14.65" customHeight="1">
      <c r="D421" s="91" t="s">
        <v>8</v>
      </c>
      <c r="E421" s="91" t="str">
        <f>'Scope 2'!$D$29</f>
        <v xml:space="preserve">Location 2: </v>
      </c>
      <c r="F421" s="91">
        <f>'Company information'!$M$17</f>
        <v>0</v>
      </c>
      <c r="G421" s="91" t="str">
        <f>'Scope 2'!$D$23</f>
        <v>Purchased non-renewable electricity</v>
      </c>
      <c r="H421" s="91" t="str">
        <f>'Scope 2'!$F$31</f>
        <v>MWh</v>
      </c>
      <c r="I421" s="91" t="s">
        <v>230</v>
      </c>
      <c r="J421" s="91" t="str">
        <f t="shared" si="25"/>
        <v>Scope 2Location 2: Purchased non-renewable electricityMWh</v>
      </c>
      <c r="K421" s="123">
        <v>2023</v>
      </c>
      <c r="L421" s="91">
        <f>IFERROR(INDEX('Scope 2'!$AI$17:$AO$99,MATCH(J421,'Scope 2'!$AI$17:$AI$99,0),MATCH(K421,'Scope 2'!$AI$17:$AO$17,0)),0)</f>
        <v>0</v>
      </c>
      <c r="M421" s="91" t="str">
        <f t="shared" si="24"/>
        <v>Scope 2Purchased non-renewable electricity0MWhLocation-based</v>
      </c>
      <c r="N421" s="91">
        <f>IFERROR(INDEX('Emission factors'!$K$14:$P$305,MATCH(M421,'Emission factors'!$J$14:$J$305,0),MATCH(K421,'Emission factors'!$K$12:$P$12,0)),0)</f>
        <v>0</v>
      </c>
      <c r="O421" s="91">
        <f t="shared" si="22"/>
        <v>0</v>
      </c>
    </row>
    <row r="422" spans="4:15" s="122" customFormat="1" ht="14.65" customHeight="1">
      <c r="D422" s="91" t="s">
        <v>8</v>
      </c>
      <c r="E422" s="91" t="str">
        <f>'Scope 2'!$D$29</f>
        <v xml:space="preserve">Location 2: </v>
      </c>
      <c r="F422" s="91">
        <f>'Company information'!$M$17</f>
        <v>0</v>
      </c>
      <c r="G422" s="91" t="str">
        <f>'Scope 2'!$D$23</f>
        <v>Purchased non-renewable electricity</v>
      </c>
      <c r="H422" s="91" t="str">
        <f>'Scope 2'!$F$31</f>
        <v>MWh</v>
      </c>
      <c r="I422" s="91" t="s">
        <v>230</v>
      </c>
      <c r="J422" s="91" t="str">
        <f t="shared" si="25"/>
        <v>Scope 2Location 2: Purchased non-renewable electricityMWh</v>
      </c>
      <c r="K422" s="123">
        <v>2024</v>
      </c>
      <c r="L422" s="91">
        <f>IFERROR(INDEX('Scope 2'!$AI$17:$AO$99,MATCH(J422,'Scope 2'!$AI$17:$AI$99,0),MATCH(K422,'Scope 2'!$AI$17:$AO$17,0)),0)</f>
        <v>0</v>
      </c>
      <c r="M422" s="91" t="str">
        <f t="shared" si="24"/>
        <v>Scope 2Purchased non-renewable electricity0MWhLocation-based</v>
      </c>
      <c r="N422" s="91">
        <f>IFERROR(INDEX('Emission factors'!$K$14:$P$305,MATCH(M422,'Emission factors'!$J$14:$J$305,0),MATCH(K422,'Emission factors'!$K$12:$P$12,0)),0)</f>
        <v>0</v>
      </c>
      <c r="O422" s="91">
        <f t="shared" si="22"/>
        <v>0</v>
      </c>
    </row>
    <row r="423" spans="4:15" s="122" customFormat="1" ht="14.65" customHeight="1">
      <c r="D423" s="91" t="s">
        <v>8</v>
      </c>
      <c r="E423" s="91" t="str">
        <f>'Scope 2'!$D$29</f>
        <v xml:space="preserve">Location 2: </v>
      </c>
      <c r="F423" s="91">
        <f>'Company information'!$M$17</f>
        <v>0</v>
      </c>
      <c r="G423" s="91" t="str">
        <f>'Scope 2'!$D$23</f>
        <v>Purchased non-renewable electricity</v>
      </c>
      <c r="H423" s="91" t="str">
        <f>'Scope 2'!$F$31</f>
        <v>MWh</v>
      </c>
      <c r="I423" s="91" t="s">
        <v>230</v>
      </c>
      <c r="J423" s="91" t="str">
        <f t="shared" si="25"/>
        <v>Scope 2Location 2: Purchased non-renewable electricityMWh</v>
      </c>
      <c r="K423" s="123">
        <v>2025</v>
      </c>
      <c r="L423" s="91">
        <f>IFERROR(INDEX('Scope 2'!$AI$17:$AO$99,MATCH(J423,'Scope 2'!$AI$17:$AI$99,0),MATCH(K423,'Scope 2'!$AI$17:$AO$17,0)),0)</f>
        <v>0</v>
      </c>
      <c r="M423" s="91" t="str">
        <f t="shared" si="24"/>
        <v>Scope 2Purchased non-renewable electricity0MWhLocation-based</v>
      </c>
      <c r="N423" s="91">
        <f>IFERROR(INDEX('Emission factors'!$K$14:$P$305,MATCH(M423,'Emission factors'!$J$14:$J$305,0),MATCH(K423,'Emission factors'!$K$12:$P$12,0)),0)</f>
        <v>0</v>
      </c>
      <c r="O423" s="91">
        <f t="shared" si="22"/>
        <v>0</v>
      </c>
    </row>
    <row r="424" spans="4:15" s="122" customFormat="1" ht="14.65" customHeight="1">
      <c r="D424" s="91" t="s">
        <v>8</v>
      </c>
      <c r="E424" s="91" t="str">
        <f>'Scope 2'!$D$29</f>
        <v xml:space="preserve">Location 2: </v>
      </c>
      <c r="F424" s="91">
        <f>'Company information'!$M$17</f>
        <v>0</v>
      </c>
      <c r="G424" s="91" t="str">
        <f>'Scope 2'!$D$24</f>
        <v>Purchased renewable electricity</v>
      </c>
      <c r="H424" s="91" t="str">
        <f>'Scope 2'!$F$32</f>
        <v>Select unit</v>
      </c>
      <c r="J424" s="91" t="str">
        <f t="shared" ref="J424:J441" si="26">D424&amp;E424&amp;G424&amp;H424&amp;I424</f>
        <v>Scope 2Location 2: Purchased renewable electricitySelect unit</v>
      </c>
      <c r="K424" s="123">
        <v>2020</v>
      </c>
      <c r="L424" s="91">
        <f>IFERROR(INDEX('Scope 2'!$AI$17:$AO$99,MATCH(J424,'Scope 2'!$AI$17:$AI$99,0),MATCH(K424,'Scope 2'!$AI$17:$AO$17,0)),0)</f>
        <v>0</v>
      </c>
      <c r="M424" s="91" t="str">
        <f t="shared" si="23"/>
        <v>Scope 2Purchased renewable electricitySelect unit</v>
      </c>
      <c r="N424" s="91">
        <f>IFERROR(INDEX('Emission factors'!$K$14:$P$305,MATCH(M424,'Emission factors'!$J$14:$J$305,0),MATCH(K424,'Emission factors'!$K$12:$P$12,0)),0)</f>
        <v>0</v>
      </c>
      <c r="O424" s="91">
        <f t="shared" si="22"/>
        <v>0</v>
      </c>
    </row>
    <row r="425" spans="4:15" s="122" customFormat="1" ht="14.65" customHeight="1">
      <c r="D425" s="91" t="s">
        <v>8</v>
      </c>
      <c r="E425" s="91" t="str">
        <f>'Scope 2'!$D$29</f>
        <v xml:space="preserve">Location 2: </v>
      </c>
      <c r="F425" s="91">
        <f>'Company information'!$M$17</f>
        <v>0</v>
      </c>
      <c r="G425" s="91" t="str">
        <f>'Scope 2'!$D$24</f>
        <v>Purchased renewable electricity</v>
      </c>
      <c r="H425" s="91" t="str">
        <f>'Scope 2'!$F$32</f>
        <v>Select unit</v>
      </c>
      <c r="J425" s="91" t="str">
        <f t="shared" si="26"/>
        <v>Scope 2Location 2: Purchased renewable electricitySelect unit</v>
      </c>
      <c r="K425" s="123">
        <v>2021</v>
      </c>
      <c r="L425" s="91">
        <f>IFERROR(INDEX('Scope 2'!$AI$17:$AO$99,MATCH(J425,'Scope 2'!$AI$17:$AI$99,0),MATCH(K425,'Scope 2'!$AI$17:$AO$17,0)),0)</f>
        <v>0</v>
      </c>
      <c r="M425" s="91" t="str">
        <f t="shared" si="23"/>
        <v>Scope 2Purchased renewable electricitySelect unit</v>
      </c>
      <c r="N425" s="91">
        <f>IFERROR(INDEX('Emission factors'!$K$14:$P$305,MATCH(M425,'Emission factors'!$J$14:$J$305,0),MATCH(K425,'Emission factors'!$K$12:$P$12,0)),0)</f>
        <v>0</v>
      </c>
      <c r="O425" s="91">
        <f t="shared" si="22"/>
        <v>0</v>
      </c>
    </row>
    <row r="426" spans="4:15" s="122" customFormat="1" ht="14.65" customHeight="1">
      <c r="D426" s="91" t="s">
        <v>8</v>
      </c>
      <c r="E426" s="91" t="str">
        <f>'Scope 2'!$D$29</f>
        <v xml:space="preserve">Location 2: </v>
      </c>
      <c r="F426" s="91">
        <f>'Company information'!$M$17</f>
        <v>0</v>
      </c>
      <c r="G426" s="91" t="str">
        <f>'Scope 2'!$D$24</f>
        <v>Purchased renewable electricity</v>
      </c>
      <c r="H426" s="91" t="str">
        <f>'Scope 2'!$F$32</f>
        <v>Select unit</v>
      </c>
      <c r="J426" s="91" t="str">
        <f t="shared" si="26"/>
        <v>Scope 2Location 2: Purchased renewable electricitySelect unit</v>
      </c>
      <c r="K426" s="123">
        <v>2022</v>
      </c>
      <c r="L426" s="91">
        <f>IFERROR(INDEX('Scope 2'!$AI$17:$AO$99,MATCH(J426,'Scope 2'!$AI$17:$AI$99,0),MATCH(K426,'Scope 2'!$AI$17:$AO$17,0)),0)</f>
        <v>0</v>
      </c>
      <c r="M426" s="91" t="str">
        <f t="shared" si="23"/>
        <v>Scope 2Purchased renewable electricitySelect unit</v>
      </c>
      <c r="N426" s="91">
        <f>IFERROR(INDEX('Emission factors'!$K$14:$P$305,MATCH(M426,'Emission factors'!$J$14:$J$305,0),MATCH(K426,'Emission factors'!$K$12:$P$12,0)),0)</f>
        <v>0</v>
      </c>
      <c r="O426" s="91">
        <f t="shared" si="22"/>
        <v>0</v>
      </c>
    </row>
    <row r="427" spans="4:15" s="122" customFormat="1" ht="14.65" customHeight="1">
      <c r="D427" s="91" t="s">
        <v>8</v>
      </c>
      <c r="E427" s="91" t="str">
        <f>'Scope 2'!$D$29</f>
        <v xml:space="preserve">Location 2: </v>
      </c>
      <c r="F427" s="91">
        <f>'Company information'!$M$17</f>
        <v>0</v>
      </c>
      <c r="G427" s="91" t="str">
        <f>'Scope 2'!$D$24</f>
        <v>Purchased renewable electricity</v>
      </c>
      <c r="H427" s="91" t="str">
        <f>'Scope 2'!$F$32</f>
        <v>Select unit</v>
      </c>
      <c r="J427" s="91" t="str">
        <f t="shared" si="26"/>
        <v>Scope 2Location 2: Purchased renewable electricitySelect unit</v>
      </c>
      <c r="K427" s="123">
        <v>2023</v>
      </c>
      <c r="L427" s="91">
        <f>IFERROR(INDEX('Scope 2'!$AI$17:$AO$99,MATCH(J427,'Scope 2'!$AI$17:$AI$99,0),MATCH(K427,'Scope 2'!$AI$17:$AO$17,0)),0)</f>
        <v>0</v>
      </c>
      <c r="M427" s="91" t="str">
        <f t="shared" si="23"/>
        <v>Scope 2Purchased renewable electricitySelect unit</v>
      </c>
      <c r="N427" s="91">
        <f>IFERROR(INDEX('Emission factors'!$K$14:$P$305,MATCH(M427,'Emission factors'!$J$14:$J$305,0),MATCH(K427,'Emission factors'!$K$12:$P$12,0)),0)</f>
        <v>0</v>
      </c>
      <c r="O427" s="91">
        <f t="shared" si="22"/>
        <v>0</v>
      </c>
    </row>
    <row r="428" spans="4:15" s="122" customFormat="1" ht="14.65" customHeight="1">
      <c r="D428" s="91" t="s">
        <v>8</v>
      </c>
      <c r="E428" s="91" t="str">
        <f>'Scope 2'!$D$29</f>
        <v xml:space="preserve">Location 2: </v>
      </c>
      <c r="F428" s="91">
        <f>'Company information'!$M$17</f>
        <v>0</v>
      </c>
      <c r="G428" s="91" t="str">
        <f>'Scope 2'!$D$24</f>
        <v>Purchased renewable electricity</v>
      </c>
      <c r="H428" s="91" t="str">
        <f>'Scope 2'!$F$32</f>
        <v>Select unit</v>
      </c>
      <c r="J428" s="91" t="str">
        <f t="shared" si="26"/>
        <v>Scope 2Location 2: Purchased renewable electricitySelect unit</v>
      </c>
      <c r="K428" s="123">
        <v>2024</v>
      </c>
      <c r="L428" s="91">
        <f>IFERROR(INDEX('Scope 2'!$AI$17:$AO$99,MATCH(J428,'Scope 2'!$AI$17:$AI$99,0),MATCH(K428,'Scope 2'!$AI$17:$AO$17,0)),0)</f>
        <v>0</v>
      </c>
      <c r="M428" s="91" t="str">
        <f t="shared" si="23"/>
        <v>Scope 2Purchased renewable electricitySelect unit</v>
      </c>
      <c r="N428" s="91">
        <f>IFERROR(INDEX('Emission factors'!$K$14:$P$305,MATCH(M428,'Emission factors'!$J$14:$J$305,0),MATCH(K428,'Emission factors'!$K$12:$P$12,0)),0)</f>
        <v>0</v>
      </c>
      <c r="O428" s="91">
        <f t="shared" si="22"/>
        <v>0</v>
      </c>
    </row>
    <row r="429" spans="4:15" s="122" customFormat="1" ht="14.65" customHeight="1">
      <c r="D429" s="91" t="s">
        <v>8</v>
      </c>
      <c r="E429" s="91" t="str">
        <f>'Scope 2'!$D$29</f>
        <v xml:space="preserve">Location 2: </v>
      </c>
      <c r="F429" s="91">
        <f>'Company information'!$M$17</f>
        <v>0</v>
      </c>
      <c r="G429" s="91" t="str">
        <f>'Scope 2'!$D$24</f>
        <v>Purchased renewable electricity</v>
      </c>
      <c r="H429" s="91" t="str">
        <f>'Scope 2'!$F$32</f>
        <v>Select unit</v>
      </c>
      <c r="J429" s="91" t="str">
        <f t="shared" si="26"/>
        <v>Scope 2Location 2: Purchased renewable electricitySelect unit</v>
      </c>
      <c r="K429" s="123">
        <v>2025</v>
      </c>
      <c r="L429" s="91">
        <f>IFERROR(INDEX('Scope 2'!$AI$17:$AO$99,MATCH(J429,'Scope 2'!$AI$17:$AI$99,0),MATCH(K429,'Scope 2'!$AI$17:$AO$17,0)),0)</f>
        <v>0</v>
      </c>
      <c r="M429" s="91" t="str">
        <f t="shared" si="23"/>
        <v>Scope 2Purchased renewable electricitySelect unit</v>
      </c>
      <c r="N429" s="91">
        <f>IFERROR(INDEX('Emission factors'!$K$14:$P$305,MATCH(M429,'Emission factors'!$J$14:$J$305,0),MATCH(K429,'Emission factors'!$K$12:$P$12,0)),0)</f>
        <v>0</v>
      </c>
      <c r="O429" s="91">
        <f t="shared" si="22"/>
        <v>0</v>
      </c>
    </row>
    <row r="430" spans="4:15" s="122" customFormat="1" ht="14.65" customHeight="1">
      <c r="D430" s="91" t="s">
        <v>8</v>
      </c>
      <c r="E430" s="91" t="str">
        <f>'Scope 2'!$D$29</f>
        <v xml:space="preserve">Location 2: </v>
      </c>
      <c r="F430" s="91">
        <f>'Company information'!$M$17</f>
        <v>0</v>
      </c>
      <c r="G430" s="91" t="str">
        <f>'Scope 2'!$D$25</f>
        <v>Generated renewable electricity</v>
      </c>
      <c r="H430" s="91" t="str">
        <f>'Scope 2'!$F$33</f>
        <v>Select unit</v>
      </c>
      <c r="J430" s="91" t="str">
        <f t="shared" si="26"/>
        <v>Scope 2Location 2: Generated renewable electricitySelect unit</v>
      </c>
      <c r="K430" s="123">
        <v>2020</v>
      </c>
      <c r="L430" s="91">
        <f>IFERROR(INDEX('Scope 2'!$AI$17:$AO$99,MATCH(J430,'Scope 2'!$AI$17:$AI$99,0),MATCH(K430,'Scope 2'!$AI$17:$AO$17,0)),0)</f>
        <v>0</v>
      </c>
      <c r="M430" s="91" t="str">
        <f t="shared" si="23"/>
        <v>Scope 2Generated renewable electricitySelect unit</v>
      </c>
      <c r="N430" s="91">
        <f>IFERROR(INDEX('Emission factors'!$K$14:$P$305,MATCH(M430,'Emission factors'!$J$14:$J$305,0),MATCH(K430,'Emission factors'!$K$12:$P$12,0)),0)</f>
        <v>0</v>
      </c>
      <c r="O430" s="91">
        <f t="shared" si="22"/>
        <v>0</v>
      </c>
    </row>
    <row r="431" spans="4:15" s="122" customFormat="1" ht="14.65" customHeight="1">
      <c r="D431" s="91" t="s">
        <v>8</v>
      </c>
      <c r="E431" s="91" t="str">
        <f>'Scope 2'!$D$29</f>
        <v xml:space="preserve">Location 2: </v>
      </c>
      <c r="F431" s="91">
        <f>'Company information'!$M$17</f>
        <v>0</v>
      </c>
      <c r="G431" s="91" t="str">
        <f>'Scope 2'!$D$25</f>
        <v>Generated renewable electricity</v>
      </c>
      <c r="H431" s="91" t="str">
        <f>'Scope 2'!$F$33</f>
        <v>Select unit</v>
      </c>
      <c r="J431" s="91" t="str">
        <f t="shared" si="26"/>
        <v>Scope 2Location 2: Generated renewable electricitySelect unit</v>
      </c>
      <c r="K431" s="123">
        <v>2021</v>
      </c>
      <c r="L431" s="91">
        <f>IFERROR(INDEX('Scope 2'!$AI$17:$AO$99,MATCH(J431,'Scope 2'!$AI$17:$AI$99,0),MATCH(K431,'Scope 2'!$AI$17:$AO$17,0)),0)</f>
        <v>0</v>
      </c>
      <c r="M431" s="91" t="str">
        <f t="shared" si="23"/>
        <v>Scope 2Generated renewable electricitySelect unit</v>
      </c>
      <c r="N431" s="91">
        <f>IFERROR(INDEX('Emission factors'!$K$14:$P$305,MATCH(M431,'Emission factors'!$J$14:$J$305,0),MATCH(K431,'Emission factors'!$K$12:$P$12,0)),0)</f>
        <v>0</v>
      </c>
      <c r="O431" s="91">
        <f t="shared" si="22"/>
        <v>0</v>
      </c>
    </row>
    <row r="432" spans="4:15" s="122" customFormat="1" ht="14.65" customHeight="1">
      <c r="D432" s="91" t="s">
        <v>8</v>
      </c>
      <c r="E432" s="91" t="str">
        <f>'Scope 2'!$D$29</f>
        <v xml:space="preserve">Location 2: </v>
      </c>
      <c r="F432" s="91">
        <f>'Company information'!$M$17</f>
        <v>0</v>
      </c>
      <c r="G432" s="91" t="str">
        <f>'Scope 2'!$D$25</f>
        <v>Generated renewable electricity</v>
      </c>
      <c r="H432" s="91" t="str">
        <f>'Scope 2'!$F$33</f>
        <v>Select unit</v>
      </c>
      <c r="J432" s="91" t="str">
        <f t="shared" si="26"/>
        <v>Scope 2Location 2: Generated renewable electricitySelect unit</v>
      </c>
      <c r="K432" s="123">
        <v>2022</v>
      </c>
      <c r="L432" s="91">
        <f>IFERROR(INDEX('Scope 2'!$AI$17:$AO$99,MATCH(J432,'Scope 2'!$AI$17:$AI$99,0),MATCH(K432,'Scope 2'!$AI$17:$AO$17,0)),0)</f>
        <v>0</v>
      </c>
      <c r="M432" s="91" t="str">
        <f t="shared" si="23"/>
        <v>Scope 2Generated renewable electricitySelect unit</v>
      </c>
      <c r="N432" s="91">
        <f>IFERROR(INDEX('Emission factors'!$K$14:$P$305,MATCH(M432,'Emission factors'!$J$14:$J$305,0),MATCH(K432,'Emission factors'!$K$12:$P$12,0)),0)</f>
        <v>0</v>
      </c>
      <c r="O432" s="91">
        <f t="shared" si="22"/>
        <v>0</v>
      </c>
    </row>
    <row r="433" spans="4:15" s="122" customFormat="1" ht="14.65" customHeight="1">
      <c r="D433" s="91" t="s">
        <v>8</v>
      </c>
      <c r="E433" s="91" t="str">
        <f>'Scope 2'!$D$29</f>
        <v xml:space="preserve">Location 2: </v>
      </c>
      <c r="F433" s="91">
        <f>'Company information'!$M$17</f>
        <v>0</v>
      </c>
      <c r="G433" s="91" t="str">
        <f>'Scope 2'!$D$25</f>
        <v>Generated renewable electricity</v>
      </c>
      <c r="H433" s="91" t="str">
        <f>'Scope 2'!$F$33</f>
        <v>Select unit</v>
      </c>
      <c r="J433" s="91" t="str">
        <f t="shared" si="26"/>
        <v>Scope 2Location 2: Generated renewable electricitySelect unit</v>
      </c>
      <c r="K433" s="123">
        <v>2023</v>
      </c>
      <c r="L433" s="91">
        <f>IFERROR(INDEX('Scope 2'!$AI$17:$AO$99,MATCH(J433,'Scope 2'!$AI$17:$AI$99,0),MATCH(K433,'Scope 2'!$AI$17:$AO$17,0)),0)</f>
        <v>0</v>
      </c>
      <c r="M433" s="91" t="str">
        <f t="shared" si="23"/>
        <v>Scope 2Generated renewable electricitySelect unit</v>
      </c>
      <c r="N433" s="91">
        <f>IFERROR(INDEX('Emission factors'!$K$14:$P$305,MATCH(M433,'Emission factors'!$J$14:$J$305,0),MATCH(K433,'Emission factors'!$K$12:$P$12,0)),0)</f>
        <v>0</v>
      </c>
      <c r="O433" s="91">
        <f t="shared" si="22"/>
        <v>0</v>
      </c>
    </row>
    <row r="434" spans="4:15" s="122" customFormat="1" ht="14.65" customHeight="1">
      <c r="D434" s="91" t="s">
        <v>8</v>
      </c>
      <c r="E434" s="91" t="str">
        <f>'Scope 2'!$D$29</f>
        <v xml:space="preserve">Location 2: </v>
      </c>
      <c r="F434" s="91">
        <f>'Company information'!$M$17</f>
        <v>0</v>
      </c>
      <c r="G434" s="91" t="str">
        <f>'Scope 2'!$D$25</f>
        <v>Generated renewable electricity</v>
      </c>
      <c r="H434" s="91" t="str">
        <f>'Scope 2'!$F$33</f>
        <v>Select unit</v>
      </c>
      <c r="J434" s="91" t="str">
        <f t="shared" si="26"/>
        <v>Scope 2Location 2: Generated renewable electricitySelect unit</v>
      </c>
      <c r="K434" s="123">
        <v>2024</v>
      </c>
      <c r="L434" s="91">
        <f>IFERROR(INDEX('Scope 2'!$AI$17:$AO$99,MATCH(J434,'Scope 2'!$AI$17:$AI$99,0),MATCH(K434,'Scope 2'!$AI$17:$AO$17,0)),0)</f>
        <v>0</v>
      </c>
      <c r="M434" s="91" t="str">
        <f t="shared" si="23"/>
        <v>Scope 2Generated renewable electricitySelect unit</v>
      </c>
      <c r="N434" s="91">
        <f>IFERROR(INDEX('Emission factors'!$K$14:$P$305,MATCH(M434,'Emission factors'!$J$14:$J$305,0),MATCH(K434,'Emission factors'!$K$12:$P$12,0)),0)</f>
        <v>0</v>
      </c>
      <c r="O434" s="91">
        <f t="shared" si="22"/>
        <v>0</v>
      </c>
    </row>
    <row r="435" spans="4:15" s="122" customFormat="1" ht="14.65" customHeight="1">
      <c r="D435" s="91" t="s">
        <v>8</v>
      </c>
      <c r="E435" s="91" t="str">
        <f>'Scope 2'!$D$29</f>
        <v xml:space="preserve">Location 2: </v>
      </c>
      <c r="F435" s="91">
        <f>'Company information'!$M$17</f>
        <v>0</v>
      </c>
      <c r="G435" s="91" t="str">
        <f>'Scope 2'!$D$25</f>
        <v>Generated renewable electricity</v>
      </c>
      <c r="H435" s="91" t="str">
        <f>'Scope 2'!$F$33</f>
        <v>Select unit</v>
      </c>
      <c r="J435" s="91" t="str">
        <f t="shared" si="26"/>
        <v>Scope 2Location 2: Generated renewable electricitySelect unit</v>
      </c>
      <c r="K435" s="123">
        <v>2025</v>
      </c>
      <c r="L435" s="91">
        <f>IFERROR(INDEX('Scope 2'!$AI$17:$AO$99,MATCH(J435,'Scope 2'!$AI$17:$AI$99,0),MATCH(K435,'Scope 2'!$AI$17:$AO$17,0)),0)</f>
        <v>0</v>
      </c>
      <c r="M435" s="91" t="str">
        <f t="shared" si="23"/>
        <v>Scope 2Generated renewable electricitySelect unit</v>
      </c>
      <c r="N435" s="91">
        <f>IFERROR(INDEX('Emission factors'!$K$14:$P$305,MATCH(M435,'Emission factors'!$J$14:$J$305,0),MATCH(K435,'Emission factors'!$K$12:$P$12,0)),0)</f>
        <v>0</v>
      </c>
      <c r="O435" s="91">
        <f t="shared" si="22"/>
        <v>0</v>
      </c>
    </row>
    <row r="436" spans="4:15" s="122" customFormat="1" ht="14.65" customHeight="1">
      <c r="D436" s="91" t="s">
        <v>8</v>
      </c>
      <c r="E436" s="91" t="str">
        <f>'Scope 2'!$D$29</f>
        <v xml:space="preserve">Location 2: </v>
      </c>
      <c r="F436" s="91">
        <f>'Company information'!$M$17</f>
        <v>0</v>
      </c>
      <c r="G436" s="91" t="str">
        <f>'Scope 2'!$D$27</f>
        <v>District heating</v>
      </c>
      <c r="H436" s="91" t="str">
        <f>'Scope 2'!$F$35</f>
        <v>Select unit</v>
      </c>
      <c r="J436" s="91" t="str">
        <f t="shared" si="26"/>
        <v>Scope 2Location 2: District heatingSelect unit</v>
      </c>
      <c r="K436" s="123">
        <v>2020</v>
      </c>
      <c r="L436" s="91">
        <f>IFERROR(INDEX('Scope 2'!$AI$17:$AO$99,MATCH(J436,'Scope 2'!$AI$17:$AI$99,0),MATCH(K436,'Scope 2'!$AI$17:$AO$17,0)),0)</f>
        <v>0</v>
      </c>
      <c r="M436" s="91" t="str">
        <f t="shared" si="23"/>
        <v>Scope 2District heatingSelect unit</v>
      </c>
      <c r="N436" s="91">
        <f>IFERROR(INDEX('Emission factors'!$K$14:$P$305,MATCH(M436,'Emission factors'!$J$14:$J$305,0),MATCH(K436,'Emission factors'!$K$12:$P$12,0)),0)</f>
        <v>0</v>
      </c>
      <c r="O436" s="91">
        <f t="shared" si="22"/>
        <v>0</v>
      </c>
    </row>
    <row r="437" spans="4:15" s="122" customFormat="1" ht="14.65" customHeight="1">
      <c r="D437" s="91" t="s">
        <v>8</v>
      </c>
      <c r="E437" s="91" t="str">
        <f>'Scope 2'!$D$29</f>
        <v xml:space="preserve">Location 2: </v>
      </c>
      <c r="F437" s="91">
        <f>'Company information'!$M$17</f>
        <v>0</v>
      </c>
      <c r="G437" s="91" t="str">
        <f>'Scope 2'!$D$27</f>
        <v>District heating</v>
      </c>
      <c r="H437" s="91" t="str">
        <f>'Scope 2'!$F$35</f>
        <v>Select unit</v>
      </c>
      <c r="J437" s="91" t="str">
        <f t="shared" si="26"/>
        <v>Scope 2Location 2: District heatingSelect unit</v>
      </c>
      <c r="K437" s="123">
        <v>2021</v>
      </c>
      <c r="L437" s="91">
        <f>IFERROR(INDEX('Scope 2'!$AI$17:$AO$99,MATCH(J437,'Scope 2'!$AI$17:$AI$99,0),MATCH(K437,'Scope 2'!$AI$17:$AO$17,0)),0)</f>
        <v>0</v>
      </c>
      <c r="M437" s="91" t="str">
        <f t="shared" si="23"/>
        <v>Scope 2District heatingSelect unit</v>
      </c>
      <c r="N437" s="91">
        <f>IFERROR(INDEX('Emission factors'!$K$14:$P$305,MATCH(M437,'Emission factors'!$J$14:$J$305,0),MATCH(K437,'Emission factors'!$K$12:$P$12,0)),0)</f>
        <v>0</v>
      </c>
      <c r="O437" s="91">
        <f t="shared" si="22"/>
        <v>0</v>
      </c>
    </row>
    <row r="438" spans="4:15" s="122" customFormat="1" ht="14.65" customHeight="1">
      <c r="D438" s="91" t="s">
        <v>8</v>
      </c>
      <c r="E438" s="91" t="str">
        <f>'Scope 2'!$D$29</f>
        <v xml:space="preserve">Location 2: </v>
      </c>
      <c r="F438" s="91">
        <f>'Company information'!$M$17</f>
        <v>0</v>
      </c>
      <c r="G438" s="91" t="str">
        <f>'Scope 2'!$D$27</f>
        <v>District heating</v>
      </c>
      <c r="H438" s="91" t="str">
        <f>'Scope 2'!$F$35</f>
        <v>Select unit</v>
      </c>
      <c r="J438" s="91" t="str">
        <f t="shared" si="26"/>
        <v>Scope 2Location 2: District heatingSelect unit</v>
      </c>
      <c r="K438" s="123">
        <v>2022</v>
      </c>
      <c r="L438" s="91">
        <f>IFERROR(INDEX('Scope 2'!$AI$17:$AO$99,MATCH(J438,'Scope 2'!$AI$17:$AI$99,0),MATCH(K438,'Scope 2'!$AI$17:$AO$17,0)),0)</f>
        <v>0</v>
      </c>
      <c r="M438" s="91" t="str">
        <f t="shared" si="23"/>
        <v>Scope 2District heatingSelect unit</v>
      </c>
      <c r="N438" s="91">
        <f>IFERROR(INDEX('Emission factors'!$K$14:$P$305,MATCH(M438,'Emission factors'!$J$14:$J$305,0),MATCH(K438,'Emission factors'!$K$12:$P$12,0)),0)</f>
        <v>0</v>
      </c>
      <c r="O438" s="91">
        <f t="shared" si="22"/>
        <v>0</v>
      </c>
    </row>
    <row r="439" spans="4:15" s="122" customFormat="1" ht="14.65" customHeight="1">
      <c r="D439" s="91" t="s">
        <v>8</v>
      </c>
      <c r="E439" s="91" t="str">
        <f>'Scope 2'!$D$29</f>
        <v xml:space="preserve">Location 2: </v>
      </c>
      <c r="F439" s="91">
        <f>'Company information'!$M$17</f>
        <v>0</v>
      </c>
      <c r="G439" s="91" t="str">
        <f>'Scope 2'!$D$27</f>
        <v>District heating</v>
      </c>
      <c r="H439" s="91" t="str">
        <f>'Scope 2'!$F$35</f>
        <v>Select unit</v>
      </c>
      <c r="J439" s="91" t="str">
        <f t="shared" si="26"/>
        <v>Scope 2Location 2: District heatingSelect unit</v>
      </c>
      <c r="K439" s="123">
        <v>2023</v>
      </c>
      <c r="L439" s="91">
        <f>IFERROR(INDEX('Scope 2'!$AI$17:$AO$99,MATCH(J439,'Scope 2'!$AI$17:$AI$99,0),MATCH(K439,'Scope 2'!$AI$17:$AO$17,0)),0)</f>
        <v>0</v>
      </c>
      <c r="M439" s="91" t="str">
        <f t="shared" si="23"/>
        <v>Scope 2District heatingSelect unit</v>
      </c>
      <c r="N439" s="91">
        <f>IFERROR(INDEX('Emission factors'!$K$14:$P$305,MATCH(M439,'Emission factors'!$J$14:$J$305,0),MATCH(K439,'Emission factors'!$K$12:$P$12,0)),0)</f>
        <v>0</v>
      </c>
      <c r="O439" s="91">
        <f t="shared" si="22"/>
        <v>0</v>
      </c>
    </row>
    <row r="440" spans="4:15" s="122" customFormat="1" ht="14.65" customHeight="1">
      <c r="D440" s="91" t="s">
        <v>8</v>
      </c>
      <c r="E440" s="91" t="str">
        <f>'Scope 2'!$D$29</f>
        <v xml:space="preserve">Location 2: </v>
      </c>
      <c r="F440" s="91">
        <f>'Company information'!$M$17</f>
        <v>0</v>
      </c>
      <c r="G440" s="91" t="str">
        <f>'Scope 2'!$D$27</f>
        <v>District heating</v>
      </c>
      <c r="H440" s="91" t="str">
        <f>'Scope 2'!$F$35</f>
        <v>Select unit</v>
      </c>
      <c r="J440" s="91" t="str">
        <f t="shared" si="26"/>
        <v>Scope 2Location 2: District heatingSelect unit</v>
      </c>
      <c r="K440" s="123">
        <v>2024</v>
      </c>
      <c r="L440" s="91">
        <f>IFERROR(INDEX('Scope 2'!$AI$17:$AO$99,MATCH(J440,'Scope 2'!$AI$17:$AI$99,0),MATCH(K440,'Scope 2'!$AI$17:$AO$17,0)),0)</f>
        <v>0</v>
      </c>
      <c r="M440" s="91" t="str">
        <f t="shared" si="23"/>
        <v>Scope 2District heatingSelect unit</v>
      </c>
      <c r="N440" s="91">
        <f>IFERROR(INDEX('Emission factors'!$K$14:$P$305,MATCH(M440,'Emission factors'!$J$14:$J$305,0),MATCH(K440,'Emission factors'!$K$12:$P$12,0)),0)</f>
        <v>0</v>
      </c>
      <c r="O440" s="91">
        <f t="shared" si="22"/>
        <v>0</v>
      </c>
    </row>
    <row r="441" spans="4:15" s="122" customFormat="1" ht="14.65" customHeight="1">
      <c r="D441" s="91" t="s">
        <v>8</v>
      </c>
      <c r="E441" s="91" t="str">
        <f>'Scope 2'!$D$29</f>
        <v xml:space="preserve">Location 2: </v>
      </c>
      <c r="F441" s="91">
        <f>'Company information'!$M$17</f>
        <v>0</v>
      </c>
      <c r="G441" s="91" t="str">
        <f>'Scope 2'!$D$27</f>
        <v>District heating</v>
      </c>
      <c r="H441" s="91" t="str">
        <f>'Scope 2'!$F$35</f>
        <v>Select unit</v>
      </c>
      <c r="J441" s="91" t="str">
        <f t="shared" si="26"/>
        <v>Scope 2Location 2: District heatingSelect unit</v>
      </c>
      <c r="K441" s="123">
        <v>2025</v>
      </c>
      <c r="L441" s="91">
        <f>IFERROR(INDEX('Scope 2'!$AI$17:$AO$99,MATCH(J441,'Scope 2'!$AI$17:$AI$99,0),MATCH(K441,'Scope 2'!$AI$17:$AO$17,0)),0)</f>
        <v>0</v>
      </c>
      <c r="M441" s="91" t="str">
        <f t="shared" si="23"/>
        <v>Scope 2District heatingSelect unit</v>
      </c>
      <c r="N441" s="91">
        <f>IFERROR(INDEX('Emission factors'!$K$14:$P$305,MATCH(M441,'Emission factors'!$J$14:$J$305,0),MATCH(K441,'Emission factors'!$K$12:$P$12,0)),0)</f>
        <v>0</v>
      </c>
      <c r="O441" s="91">
        <f t="shared" si="22"/>
        <v>0</v>
      </c>
    </row>
    <row r="442" spans="4:15" s="122" customFormat="1" ht="14.65" customHeight="1">
      <c r="D442" s="91" t="s">
        <v>8</v>
      </c>
      <c r="E442" s="91" t="str">
        <f>'Scope 2'!$D$37</f>
        <v xml:space="preserve">Location 3: </v>
      </c>
      <c r="F442" s="91">
        <f>'Company information'!$M$18</f>
        <v>0</v>
      </c>
      <c r="G442" s="91" t="str">
        <f>'Scope 2'!$D$23</f>
        <v>Purchased non-renewable electricity</v>
      </c>
      <c r="H442" s="91" t="str">
        <f>'Scope 2'!$F$39</f>
        <v>Select unit</v>
      </c>
      <c r="I442" s="91" t="s">
        <v>191</v>
      </c>
      <c r="J442" s="91" t="str">
        <f>D442&amp;E442&amp;G442&amp;H442</f>
        <v>Scope 2Location 3: Purchased non-renewable electricitySelect unit</v>
      </c>
      <c r="K442" s="123">
        <v>2020</v>
      </c>
      <c r="L442" s="91">
        <f>IFERROR(INDEX('Scope 2'!$AI$17:$AO$99,MATCH(J442,'Scope 2'!$AI$17:$AI$99,0),MATCH(K442,'Scope 2'!$AI$17:$AO$17,0)),0)</f>
        <v>0</v>
      </c>
      <c r="M442" s="91" t="str">
        <f t="shared" ref="M442:M453" si="27">D442&amp;G442&amp;F442&amp;H442&amp;I442</f>
        <v>Scope 2Purchased non-renewable electricity0Select unitMarket-based</v>
      </c>
      <c r="N442" s="91">
        <f>IFERROR(INDEX('Emission factors'!$K$14:$P$305,MATCH(M442,'Emission factors'!$J$14:$J$305,0),MATCH(K442,'Emission factors'!$K$12:$P$12,0)),0)</f>
        <v>0</v>
      </c>
      <c r="O442" s="91">
        <f t="shared" si="22"/>
        <v>0</v>
      </c>
    </row>
    <row r="443" spans="4:15" s="122" customFormat="1" ht="14.65" customHeight="1">
      <c r="D443" s="91" t="s">
        <v>8</v>
      </c>
      <c r="E443" s="91" t="str">
        <f>'Scope 2'!$D$37</f>
        <v xml:space="preserve">Location 3: </v>
      </c>
      <c r="F443" s="91">
        <f>'Company information'!$M$18</f>
        <v>0</v>
      </c>
      <c r="G443" s="91" t="str">
        <f>'Scope 2'!$D$23</f>
        <v>Purchased non-renewable electricity</v>
      </c>
      <c r="H443" s="91" t="str">
        <f>'Scope 2'!$F$39</f>
        <v>Select unit</v>
      </c>
      <c r="I443" s="91" t="s">
        <v>191</v>
      </c>
      <c r="J443" s="91" t="str">
        <f t="shared" ref="J443:J453" si="28">D443&amp;E443&amp;G443&amp;H443</f>
        <v>Scope 2Location 3: Purchased non-renewable electricitySelect unit</v>
      </c>
      <c r="K443" s="123">
        <v>2021</v>
      </c>
      <c r="L443" s="91">
        <f>IFERROR(INDEX('Scope 2'!$AI$17:$AO$99,MATCH(J443,'Scope 2'!$AI$17:$AI$99,0),MATCH(K443,'Scope 2'!$AI$17:$AO$17,0)),0)</f>
        <v>0</v>
      </c>
      <c r="M443" s="91" t="str">
        <f t="shared" si="27"/>
        <v>Scope 2Purchased non-renewable electricity0Select unitMarket-based</v>
      </c>
      <c r="N443" s="91">
        <f>IFERROR(INDEX('Emission factors'!$K$14:$P$305,MATCH(M443,'Emission factors'!$J$14:$J$305,0),MATCH(K443,'Emission factors'!$K$12:$P$12,0)),0)</f>
        <v>0</v>
      </c>
      <c r="O443" s="91">
        <f t="shared" si="22"/>
        <v>0</v>
      </c>
    </row>
    <row r="444" spans="4:15" s="122" customFormat="1" ht="14.65" customHeight="1">
      <c r="D444" s="91" t="s">
        <v>8</v>
      </c>
      <c r="E444" s="91" t="str">
        <f>'Scope 2'!$D$37</f>
        <v xml:space="preserve">Location 3: </v>
      </c>
      <c r="F444" s="91">
        <f>'Company information'!$M$18</f>
        <v>0</v>
      </c>
      <c r="G444" s="91" t="str">
        <f>'Scope 2'!$D$23</f>
        <v>Purchased non-renewable electricity</v>
      </c>
      <c r="H444" s="91" t="str">
        <f>'Scope 2'!$F$39</f>
        <v>Select unit</v>
      </c>
      <c r="I444" s="91" t="s">
        <v>191</v>
      </c>
      <c r="J444" s="91" t="str">
        <f t="shared" si="28"/>
        <v>Scope 2Location 3: Purchased non-renewable electricitySelect unit</v>
      </c>
      <c r="K444" s="123">
        <v>2022</v>
      </c>
      <c r="L444" s="91">
        <f>IFERROR(INDEX('Scope 2'!$AI$17:$AO$99,MATCH(J444,'Scope 2'!$AI$17:$AI$99,0),MATCH(K444,'Scope 2'!$AI$17:$AO$17,0)),0)</f>
        <v>0</v>
      </c>
      <c r="M444" s="91" t="str">
        <f t="shared" si="27"/>
        <v>Scope 2Purchased non-renewable electricity0Select unitMarket-based</v>
      </c>
      <c r="N444" s="91">
        <f>IFERROR(INDEX('Emission factors'!$K$14:$P$305,MATCH(M444,'Emission factors'!$J$14:$J$305,0),MATCH(K444,'Emission factors'!$K$12:$P$12,0)),0)</f>
        <v>0</v>
      </c>
      <c r="O444" s="91">
        <f t="shared" si="22"/>
        <v>0</v>
      </c>
    </row>
    <row r="445" spans="4:15" s="122" customFormat="1" ht="14.65" customHeight="1">
      <c r="D445" s="91" t="s">
        <v>8</v>
      </c>
      <c r="E445" s="91" t="str">
        <f>'Scope 2'!$D$37</f>
        <v xml:space="preserve">Location 3: </v>
      </c>
      <c r="F445" s="91">
        <f>'Company information'!$M$18</f>
        <v>0</v>
      </c>
      <c r="G445" s="91" t="str">
        <f>'Scope 2'!$D$23</f>
        <v>Purchased non-renewable electricity</v>
      </c>
      <c r="H445" s="91" t="str">
        <f>'Scope 2'!$F$39</f>
        <v>Select unit</v>
      </c>
      <c r="I445" s="91" t="s">
        <v>191</v>
      </c>
      <c r="J445" s="91" t="str">
        <f t="shared" si="28"/>
        <v>Scope 2Location 3: Purchased non-renewable electricitySelect unit</v>
      </c>
      <c r="K445" s="123">
        <v>2023</v>
      </c>
      <c r="L445" s="91">
        <f>IFERROR(INDEX('Scope 2'!$AI$17:$AO$99,MATCH(J445,'Scope 2'!$AI$17:$AI$99,0),MATCH(K445,'Scope 2'!$AI$17:$AO$17,0)),0)</f>
        <v>0</v>
      </c>
      <c r="M445" s="91" t="str">
        <f t="shared" si="27"/>
        <v>Scope 2Purchased non-renewable electricity0Select unitMarket-based</v>
      </c>
      <c r="N445" s="91">
        <f>IFERROR(INDEX('Emission factors'!$K$14:$P$305,MATCH(M445,'Emission factors'!$J$14:$J$305,0),MATCH(K445,'Emission factors'!$K$12:$P$12,0)),0)</f>
        <v>0</v>
      </c>
      <c r="O445" s="91">
        <f t="shared" si="22"/>
        <v>0</v>
      </c>
    </row>
    <row r="446" spans="4:15" s="122" customFormat="1" ht="14.65" customHeight="1">
      <c r="D446" s="91" t="s">
        <v>8</v>
      </c>
      <c r="E446" s="91" t="str">
        <f>'Scope 2'!$D$37</f>
        <v xml:space="preserve">Location 3: </v>
      </c>
      <c r="F446" s="91">
        <f>'Company information'!$M$18</f>
        <v>0</v>
      </c>
      <c r="G446" s="91" t="str">
        <f>'Scope 2'!$D$23</f>
        <v>Purchased non-renewable electricity</v>
      </c>
      <c r="H446" s="91" t="str">
        <f>'Scope 2'!$F$39</f>
        <v>Select unit</v>
      </c>
      <c r="I446" s="91" t="s">
        <v>191</v>
      </c>
      <c r="J446" s="91" t="str">
        <f t="shared" si="28"/>
        <v>Scope 2Location 3: Purchased non-renewable electricitySelect unit</v>
      </c>
      <c r="K446" s="123">
        <v>2024</v>
      </c>
      <c r="L446" s="91">
        <f>IFERROR(INDEX('Scope 2'!$AI$17:$AO$99,MATCH(J446,'Scope 2'!$AI$17:$AI$99,0),MATCH(K446,'Scope 2'!$AI$17:$AO$17,0)),0)</f>
        <v>0</v>
      </c>
      <c r="M446" s="91" t="str">
        <f t="shared" si="27"/>
        <v>Scope 2Purchased non-renewable electricity0Select unitMarket-based</v>
      </c>
      <c r="N446" s="91">
        <f>IFERROR(INDEX('Emission factors'!$K$14:$P$305,MATCH(M446,'Emission factors'!$J$14:$J$305,0),MATCH(K446,'Emission factors'!$K$12:$P$12,0)),0)</f>
        <v>0</v>
      </c>
      <c r="O446" s="91">
        <f t="shared" si="22"/>
        <v>0</v>
      </c>
    </row>
    <row r="447" spans="4:15" s="122" customFormat="1" ht="14.65" customHeight="1">
      <c r="D447" s="91" t="s">
        <v>8</v>
      </c>
      <c r="E447" s="91" t="str">
        <f>'Scope 2'!$D$37</f>
        <v xml:space="preserve">Location 3: </v>
      </c>
      <c r="F447" s="91">
        <f>'Company information'!$M$18</f>
        <v>0</v>
      </c>
      <c r="G447" s="91" t="str">
        <f>'Scope 2'!$D$23</f>
        <v>Purchased non-renewable electricity</v>
      </c>
      <c r="H447" s="91" t="str">
        <f>'Scope 2'!$F$39</f>
        <v>Select unit</v>
      </c>
      <c r="I447" s="91" t="s">
        <v>191</v>
      </c>
      <c r="J447" s="91" t="str">
        <f t="shared" si="28"/>
        <v>Scope 2Location 3: Purchased non-renewable electricitySelect unit</v>
      </c>
      <c r="K447" s="123">
        <v>2025</v>
      </c>
      <c r="L447" s="91">
        <f>IFERROR(INDEX('Scope 2'!$AI$17:$AO$99,MATCH(J447,'Scope 2'!$AI$17:$AI$99,0),MATCH(K447,'Scope 2'!$AI$17:$AO$17,0)),0)</f>
        <v>0</v>
      </c>
      <c r="M447" s="91" t="str">
        <f t="shared" si="27"/>
        <v>Scope 2Purchased non-renewable electricity0Select unitMarket-based</v>
      </c>
      <c r="N447" s="91">
        <f>IFERROR(INDEX('Emission factors'!$K$14:$P$305,MATCH(M447,'Emission factors'!$J$14:$J$305,0),MATCH(K447,'Emission factors'!$K$12:$P$12,0)),0)</f>
        <v>0</v>
      </c>
      <c r="O447" s="91">
        <f t="shared" si="22"/>
        <v>0</v>
      </c>
    </row>
    <row r="448" spans="4:15" s="122" customFormat="1" ht="14.65" customHeight="1">
      <c r="D448" s="91" t="s">
        <v>8</v>
      </c>
      <c r="E448" s="91" t="str">
        <f>'Scope 2'!$D$37</f>
        <v xml:space="preserve">Location 3: </v>
      </c>
      <c r="F448" s="91">
        <f>'Company information'!$M$18</f>
        <v>0</v>
      </c>
      <c r="G448" s="91" t="str">
        <f>'Scope 2'!$D$23</f>
        <v>Purchased non-renewable electricity</v>
      </c>
      <c r="H448" s="91" t="str">
        <f>'Scope 2'!$F$39</f>
        <v>Select unit</v>
      </c>
      <c r="I448" s="91" t="s">
        <v>230</v>
      </c>
      <c r="J448" s="91" t="str">
        <f t="shared" si="28"/>
        <v>Scope 2Location 3: Purchased non-renewable electricitySelect unit</v>
      </c>
      <c r="K448" s="123">
        <v>2020</v>
      </c>
      <c r="L448" s="91">
        <f>IFERROR(INDEX('Scope 2'!$AI$17:$AO$99,MATCH(J448,'Scope 2'!$AI$17:$AI$99,0),MATCH(K448,'Scope 2'!$AI$17:$AO$17,0)),0)</f>
        <v>0</v>
      </c>
      <c r="M448" s="91" t="str">
        <f t="shared" si="27"/>
        <v>Scope 2Purchased non-renewable electricity0Select unitLocation-based</v>
      </c>
      <c r="N448" s="91">
        <f>IFERROR(INDEX('Emission factors'!$K$14:$P$305,MATCH(M448,'Emission factors'!$J$14:$J$305,0),MATCH(K448,'Emission factors'!$K$12:$P$12,0)),0)</f>
        <v>0</v>
      </c>
      <c r="O448" s="91">
        <f t="shared" si="22"/>
        <v>0</v>
      </c>
    </row>
    <row r="449" spans="4:15" s="122" customFormat="1" ht="14.65" customHeight="1">
      <c r="D449" s="91" t="s">
        <v>8</v>
      </c>
      <c r="E449" s="91" t="str">
        <f>'Scope 2'!$D$37</f>
        <v xml:space="preserve">Location 3: </v>
      </c>
      <c r="F449" s="91">
        <f>'Company information'!$M$18</f>
        <v>0</v>
      </c>
      <c r="G449" s="91" t="str">
        <f>'Scope 2'!$D$23</f>
        <v>Purchased non-renewable electricity</v>
      </c>
      <c r="H449" s="91" t="str">
        <f>'Scope 2'!$F$39</f>
        <v>Select unit</v>
      </c>
      <c r="I449" s="91" t="s">
        <v>230</v>
      </c>
      <c r="J449" s="91" t="str">
        <f t="shared" si="28"/>
        <v>Scope 2Location 3: Purchased non-renewable electricitySelect unit</v>
      </c>
      <c r="K449" s="123">
        <v>2021</v>
      </c>
      <c r="L449" s="91">
        <f>IFERROR(INDEX('Scope 2'!$AI$17:$AO$99,MATCH(J449,'Scope 2'!$AI$17:$AI$99,0),MATCH(K449,'Scope 2'!$AI$17:$AO$17,0)),0)</f>
        <v>0</v>
      </c>
      <c r="M449" s="91" t="str">
        <f t="shared" si="27"/>
        <v>Scope 2Purchased non-renewable electricity0Select unitLocation-based</v>
      </c>
      <c r="N449" s="91">
        <f>IFERROR(INDEX('Emission factors'!$K$14:$P$305,MATCH(M449,'Emission factors'!$J$14:$J$305,0),MATCH(K449,'Emission factors'!$K$12:$P$12,0)),0)</f>
        <v>0</v>
      </c>
      <c r="O449" s="91">
        <f t="shared" si="22"/>
        <v>0</v>
      </c>
    </row>
    <row r="450" spans="4:15" s="122" customFormat="1" ht="14.65" customHeight="1">
      <c r="D450" s="91" t="s">
        <v>8</v>
      </c>
      <c r="E450" s="91" t="str">
        <f>'Scope 2'!$D$37</f>
        <v xml:space="preserve">Location 3: </v>
      </c>
      <c r="F450" s="91">
        <f>'Company information'!$M$18</f>
        <v>0</v>
      </c>
      <c r="G450" s="91" t="str">
        <f>'Scope 2'!$D$23</f>
        <v>Purchased non-renewable electricity</v>
      </c>
      <c r="H450" s="91" t="str">
        <f>'Scope 2'!$F$39</f>
        <v>Select unit</v>
      </c>
      <c r="I450" s="91" t="s">
        <v>230</v>
      </c>
      <c r="J450" s="91" t="str">
        <f t="shared" si="28"/>
        <v>Scope 2Location 3: Purchased non-renewable electricitySelect unit</v>
      </c>
      <c r="K450" s="123">
        <v>2022</v>
      </c>
      <c r="L450" s="91">
        <f>IFERROR(INDEX('Scope 2'!$AI$17:$AO$99,MATCH(J450,'Scope 2'!$AI$17:$AI$99,0),MATCH(K450,'Scope 2'!$AI$17:$AO$17,0)),0)</f>
        <v>0</v>
      </c>
      <c r="M450" s="91" t="str">
        <f t="shared" si="27"/>
        <v>Scope 2Purchased non-renewable electricity0Select unitLocation-based</v>
      </c>
      <c r="N450" s="91">
        <f>IFERROR(INDEX('Emission factors'!$K$14:$P$305,MATCH(M450,'Emission factors'!$J$14:$J$305,0),MATCH(K450,'Emission factors'!$K$12:$P$12,0)),0)</f>
        <v>0</v>
      </c>
      <c r="O450" s="91">
        <f t="shared" si="22"/>
        <v>0</v>
      </c>
    </row>
    <row r="451" spans="4:15" s="122" customFormat="1" ht="14.65" customHeight="1">
      <c r="D451" s="91" t="s">
        <v>8</v>
      </c>
      <c r="E451" s="91" t="str">
        <f>'Scope 2'!$D$37</f>
        <v xml:space="preserve">Location 3: </v>
      </c>
      <c r="F451" s="91">
        <f>'Company information'!$M$18</f>
        <v>0</v>
      </c>
      <c r="G451" s="91" t="str">
        <f>'Scope 2'!$D$23</f>
        <v>Purchased non-renewable electricity</v>
      </c>
      <c r="H451" s="91" t="str">
        <f>'Scope 2'!$F$39</f>
        <v>Select unit</v>
      </c>
      <c r="I451" s="91" t="s">
        <v>230</v>
      </c>
      <c r="J451" s="91" t="str">
        <f t="shared" si="28"/>
        <v>Scope 2Location 3: Purchased non-renewable electricitySelect unit</v>
      </c>
      <c r="K451" s="123">
        <v>2023</v>
      </c>
      <c r="L451" s="91">
        <f>IFERROR(INDEX('Scope 2'!$AI$17:$AO$99,MATCH(J451,'Scope 2'!$AI$17:$AI$99,0),MATCH(K451,'Scope 2'!$AI$17:$AO$17,0)),0)</f>
        <v>0</v>
      </c>
      <c r="M451" s="91" t="str">
        <f t="shared" si="27"/>
        <v>Scope 2Purchased non-renewable electricity0Select unitLocation-based</v>
      </c>
      <c r="N451" s="91">
        <f>IFERROR(INDEX('Emission factors'!$K$14:$P$305,MATCH(M451,'Emission factors'!$J$14:$J$305,0),MATCH(K451,'Emission factors'!$K$12:$P$12,0)),0)</f>
        <v>0</v>
      </c>
      <c r="O451" s="91">
        <f t="shared" si="22"/>
        <v>0</v>
      </c>
    </row>
    <row r="452" spans="4:15" s="122" customFormat="1" ht="14.65" customHeight="1">
      <c r="D452" s="91" t="s">
        <v>8</v>
      </c>
      <c r="E452" s="91" t="str">
        <f>'Scope 2'!$D$37</f>
        <v xml:space="preserve">Location 3: </v>
      </c>
      <c r="F452" s="91">
        <f>'Company information'!$M$18</f>
        <v>0</v>
      </c>
      <c r="G452" s="91" t="str">
        <f>'Scope 2'!$D$23</f>
        <v>Purchased non-renewable electricity</v>
      </c>
      <c r="H452" s="91" t="str">
        <f>'Scope 2'!$F$39</f>
        <v>Select unit</v>
      </c>
      <c r="I452" s="91" t="s">
        <v>230</v>
      </c>
      <c r="J452" s="91" t="str">
        <f t="shared" si="28"/>
        <v>Scope 2Location 3: Purchased non-renewable electricitySelect unit</v>
      </c>
      <c r="K452" s="123">
        <v>2024</v>
      </c>
      <c r="L452" s="91">
        <f>IFERROR(INDEX('Scope 2'!$AI$17:$AO$99,MATCH(J452,'Scope 2'!$AI$17:$AI$99,0),MATCH(K452,'Scope 2'!$AI$17:$AO$17,0)),0)</f>
        <v>0</v>
      </c>
      <c r="M452" s="91" t="str">
        <f t="shared" si="27"/>
        <v>Scope 2Purchased non-renewable electricity0Select unitLocation-based</v>
      </c>
      <c r="N452" s="91">
        <f>IFERROR(INDEX('Emission factors'!$K$14:$P$305,MATCH(M452,'Emission factors'!$J$14:$J$305,0),MATCH(K452,'Emission factors'!$K$12:$P$12,0)),0)</f>
        <v>0</v>
      </c>
      <c r="O452" s="91">
        <f t="shared" si="22"/>
        <v>0</v>
      </c>
    </row>
    <row r="453" spans="4:15" s="122" customFormat="1" ht="14.65" customHeight="1">
      <c r="D453" s="91" t="s">
        <v>8</v>
      </c>
      <c r="E453" s="91" t="str">
        <f>'Scope 2'!$D$37</f>
        <v xml:space="preserve">Location 3: </v>
      </c>
      <c r="F453" s="91">
        <f>'Company information'!$M$18</f>
        <v>0</v>
      </c>
      <c r="G453" s="91" t="str">
        <f>'Scope 2'!$D$23</f>
        <v>Purchased non-renewable electricity</v>
      </c>
      <c r="H453" s="91" t="str">
        <f>'Scope 2'!$F$39</f>
        <v>Select unit</v>
      </c>
      <c r="I453" s="91" t="s">
        <v>230</v>
      </c>
      <c r="J453" s="91" t="str">
        <f t="shared" si="28"/>
        <v>Scope 2Location 3: Purchased non-renewable electricitySelect unit</v>
      </c>
      <c r="K453" s="123">
        <v>2025</v>
      </c>
      <c r="L453" s="91">
        <f>IFERROR(INDEX('Scope 2'!$AI$17:$AO$99,MATCH(J453,'Scope 2'!$AI$17:$AI$99,0),MATCH(K453,'Scope 2'!$AI$17:$AO$17,0)),0)</f>
        <v>0</v>
      </c>
      <c r="M453" s="91" t="str">
        <f t="shared" si="27"/>
        <v>Scope 2Purchased non-renewable electricity0Select unitLocation-based</v>
      </c>
      <c r="N453" s="91">
        <f>IFERROR(INDEX('Emission factors'!$K$14:$P$305,MATCH(M453,'Emission factors'!$J$14:$J$305,0),MATCH(K453,'Emission factors'!$K$12:$P$12,0)),0)</f>
        <v>0</v>
      </c>
      <c r="O453" s="91">
        <f t="shared" ref="O453:O516" si="29">L453*N453</f>
        <v>0</v>
      </c>
    </row>
    <row r="454" spans="4:15" s="122" customFormat="1" ht="14.65" customHeight="1">
      <c r="D454" s="91" t="s">
        <v>8</v>
      </c>
      <c r="E454" s="91" t="str">
        <f>'Scope 2'!$D$37</f>
        <v xml:space="preserve">Location 3: </v>
      </c>
      <c r="F454" s="91">
        <f>'Company information'!$M$18</f>
        <v>0</v>
      </c>
      <c r="G454" s="91" t="str">
        <f>'Scope 2'!$D$24</f>
        <v>Purchased renewable electricity</v>
      </c>
      <c r="H454" s="91" t="str">
        <f>'Scope 2'!$F$40</f>
        <v>Select unit</v>
      </c>
      <c r="I454" s="91"/>
      <c r="J454" s="91" t="str">
        <f t="shared" ref="J454:J471" si="30">D454&amp;E454&amp;G454&amp;H454&amp;I454</f>
        <v>Scope 2Location 3: Purchased renewable electricitySelect unit</v>
      </c>
      <c r="K454" s="123">
        <v>2020</v>
      </c>
      <c r="L454" s="91">
        <f>IFERROR(INDEX('Scope 2'!$AI$17:$AO$99,MATCH(J454,'Scope 2'!$AI$17:$AI$99,0),MATCH(K454,'Scope 2'!$AI$17:$AO$17,0)),0)</f>
        <v>0</v>
      </c>
      <c r="M454" s="91" t="str">
        <f t="shared" ref="M454:M516" si="31">D454&amp;G454&amp;H454&amp;I454</f>
        <v>Scope 2Purchased renewable electricitySelect unit</v>
      </c>
      <c r="N454" s="91">
        <f>IFERROR(INDEX('Emission factors'!$K$14:$P$305,MATCH(M454,'Emission factors'!$J$14:$J$305,0),MATCH(K454,'Emission factors'!$K$12:$P$12,0)),0)</f>
        <v>0</v>
      </c>
      <c r="O454" s="91">
        <f t="shared" si="29"/>
        <v>0</v>
      </c>
    </row>
    <row r="455" spans="4:15" s="122" customFormat="1" ht="14.65" customHeight="1">
      <c r="D455" s="91" t="s">
        <v>8</v>
      </c>
      <c r="E455" s="91" t="str">
        <f>'Scope 2'!$D$37</f>
        <v xml:space="preserve">Location 3: </v>
      </c>
      <c r="F455" s="91">
        <f>'Company information'!$M$18</f>
        <v>0</v>
      </c>
      <c r="G455" s="91" t="str">
        <f>'Scope 2'!$D$24</f>
        <v>Purchased renewable electricity</v>
      </c>
      <c r="H455" s="91" t="str">
        <f>'Scope 2'!$F$40</f>
        <v>Select unit</v>
      </c>
      <c r="I455" s="91"/>
      <c r="J455" s="91" t="str">
        <f t="shared" si="30"/>
        <v>Scope 2Location 3: Purchased renewable electricitySelect unit</v>
      </c>
      <c r="K455" s="123">
        <v>2021</v>
      </c>
      <c r="L455" s="91">
        <f>IFERROR(INDEX('Scope 2'!$AI$17:$AO$99,MATCH(J455,'Scope 2'!$AI$17:$AI$99,0),MATCH(K455,'Scope 2'!$AI$17:$AO$17,0)),0)</f>
        <v>0</v>
      </c>
      <c r="M455" s="91" t="str">
        <f t="shared" si="31"/>
        <v>Scope 2Purchased renewable electricitySelect unit</v>
      </c>
      <c r="N455" s="91">
        <f>IFERROR(INDEX('Emission factors'!$K$14:$P$305,MATCH(M455,'Emission factors'!$J$14:$J$305,0),MATCH(K455,'Emission factors'!$K$12:$P$12,0)),0)</f>
        <v>0</v>
      </c>
      <c r="O455" s="91">
        <f t="shared" si="29"/>
        <v>0</v>
      </c>
    </row>
    <row r="456" spans="4:15" s="122" customFormat="1" ht="14.65" customHeight="1">
      <c r="D456" s="91" t="s">
        <v>8</v>
      </c>
      <c r="E456" s="91" t="str">
        <f>'Scope 2'!$D$37</f>
        <v xml:space="preserve">Location 3: </v>
      </c>
      <c r="F456" s="91">
        <f>'Company information'!$M$18</f>
        <v>0</v>
      </c>
      <c r="G456" s="91" t="str">
        <f>'Scope 2'!$D$24</f>
        <v>Purchased renewable electricity</v>
      </c>
      <c r="H456" s="91" t="str">
        <f>'Scope 2'!$F$40</f>
        <v>Select unit</v>
      </c>
      <c r="I456" s="91"/>
      <c r="J456" s="91" t="str">
        <f t="shared" si="30"/>
        <v>Scope 2Location 3: Purchased renewable electricitySelect unit</v>
      </c>
      <c r="K456" s="123">
        <v>2022</v>
      </c>
      <c r="L456" s="91">
        <f>IFERROR(INDEX('Scope 2'!$AI$17:$AO$99,MATCH(J456,'Scope 2'!$AI$17:$AI$99,0),MATCH(K456,'Scope 2'!$AI$17:$AO$17,0)),0)</f>
        <v>0</v>
      </c>
      <c r="M456" s="91" t="str">
        <f t="shared" si="31"/>
        <v>Scope 2Purchased renewable electricitySelect unit</v>
      </c>
      <c r="N456" s="91">
        <f>IFERROR(INDEX('Emission factors'!$K$14:$P$305,MATCH(M456,'Emission factors'!$J$14:$J$305,0),MATCH(K456,'Emission factors'!$K$12:$P$12,0)),0)</f>
        <v>0</v>
      </c>
      <c r="O456" s="91">
        <f t="shared" si="29"/>
        <v>0</v>
      </c>
    </row>
    <row r="457" spans="4:15" s="122" customFormat="1" ht="14.65" customHeight="1">
      <c r="D457" s="91" t="s">
        <v>8</v>
      </c>
      <c r="E457" s="91" t="str">
        <f>'Scope 2'!$D$37</f>
        <v xml:space="preserve">Location 3: </v>
      </c>
      <c r="F457" s="91">
        <f>'Company information'!$M$18</f>
        <v>0</v>
      </c>
      <c r="G457" s="91" t="str">
        <f>'Scope 2'!$D$24</f>
        <v>Purchased renewable electricity</v>
      </c>
      <c r="H457" s="91" t="str">
        <f>'Scope 2'!$F$40</f>
        <v>Select unit</v>
      </c>
      <c r="I457" s="91"/>
      <c r="J457" s="91" t="str">
        <f t="shared" si="30"/>
        <v>Scope 2Location 3: Purchased renewable electricitySelect unit</v>
      </c>
      <c r="K457" s="123">
        <v>2023</v>
      </c>
      <c r="L457" s="91">
        <f>IFERROR(INDEX('Scope 2'!$AI$17:$AO$99,MATCH(J457,'Scope 2'!$AI$17:$AI$99,0),MATCH(K457,'Scope 2'!$AI$17:$AO$17,0)),0)</f>
        <v>0</v>
      </c>
      <c r="M457" s="91" t="str">
        <f t="shared" si="31"/>
        <v>Scope 2Purchased renewable electricitySelect unit</v>
      </c>
      <c r="N457" s="91">
        <f>IFERROR(INDEX('Emission factors'!$K$14:$P$305,MATCH(M457,'Emission factors'!$J$14:$J$305,0),MATCH(K457,'Emission factors'!$K$12:$P$12,0)),0)</f>
        <v>0</v>
      </c>
      <c r="O457" s="91">
        <f t="shared" si="29"/>
        <v>0</v>
      </c>
    </row>
    <row r="458" spans="4:15" s="122" customFormat="1" ht="14.65" customHeight="1">
      <c r="D458" s="91" t="s">
        <v>8</v>
      </c>
      <c r="E458" s="91" t="str">
        <f>'Scope 2'!$D$37</f>
        <v xml:space="preserve">Location 3: </v>
      </c>
      <c r="F458" s="91">
        <f>'Company information'!$M$18</f>
        <v>0</v>
      </c>
      <c r="G458" s="91" t="str">
        <f>'Scope 2'!$D$24</f>
        <v>Purchased renewable electricity</v>
      </c>
      <c r="H458" s="91" t="str">
        <f>'Scope 2'!$F$40</f>
        <v>Select unit</v>
      </c>
      <c r="I458" s="91"/>
      <c r="J458" s="91" t="str">
        <f t="shared" si="30"/>
        <v>Scope 2Location 3: Purchased renewable electricitySelect unit</v>
      </c>
      <c r="K458" s="123">
        <v>2024</v>
      </c>
      <c r="L458" s="91">
        <f>IFERROR(INDEX('Scope 2'!$AI$17:$AO$99,MATCH(J458,'Scope 2'!$AI$17:$AI$99,0),MATCH(K458,'Scope 2'!$AI$17:$AO$17,0)),0)</f>
        <v>0</v>
      </c>
      <c r="M458" s="91" t="str">
        <f t="shared" si="31"/>
        <v>Scope 2Purchased renewable electricitySelect unit</v>
      </c>
      <c r="N458" s="91">
        <f>IFERROR(INDEX('Emission factors'!$K$14:$P$305,MATCH(M458,'Emission factors'!$J$14:$J$305,0),MATCH(K458,'Emission factors'!$K$12:$P$12,0)),0)</f>
        <v>0</v>
      </c>
      <c r="O458" s="91">
        <f t="shared" si="29"/>
        <v>0</v>
      </c>
    </row>
    <row r="459" spans="4:15" s="122" customFormat="1" ht="14.65" customHeight="1">
      <c r="D459" s="91" t="s">
        <v>8</v>
      </c>
      <c r="E459" s="91" t="str">
        <f>'Scope 2'!$D$37</f>
        <v xml:space="preserve">Location 3: </v>
      </c>
      <c r="F459" s="91">
        <f>'Company information'!$M$18</f>
        <v>0</v>
      </c>
      <c r="G459" s="91" t="str">
        <f>'Scope 2'!$D$24</f>
        <v>Purchased renewable electricity</v>
      </c>
      <c r="H459" s="91" t="str">
        <f>'Scope 2'!$F$40</f>
        <v>Select unit</v>
      </c>
      <c r="I459" s="91"/>
      <c r="J459" s="91" t="str">
        <f t="shared" si="30"/>
        <v>Scope 2Location 3: Purchased renewable electricitySelect unit</v>
      </c>
      <c r="K459" s="123">
        <v>2025</v>
      </c>
      <c r="L459" s="91">
        <f>IFERROR(INDEX('Scope 2'!$AI$17:$AO$99,MATCH(J459,'Scope 2'!$AI$17:$AI$99,0),MATCH(K459,'Scope 2'!$AI$17:$AO$17,0)),0)</f>
        <v>0</v>
      </c>
      <c r="M459" s="91" t="str">
        <f t="shared" si="31"/>
        <v>Scope 2Purchased renewable electricitySelect unit</v>
      </c>
      <c r="N459" s="91">
        <f>IFERROR(INDEX('Emission factors'!$K$14:$P$305,MATCH(M459,'Emission factors'!$J$14:$J$305,0),MATCH(K459,'Emission factors'!$K$12:$P$12,0)),0)</f>
        <v>0</v>
      </c>
      <c r="O459" s="91">
        <f t="shared" si="29"/>
        <v>0</v>
      </c>
    </row>
    <row r="460" spans="4:15" s="122" customFormat="1" ht="14.65" customHeight="1">
      <c r="D460" s="91" t="s">
        <v>8</v>
      </c>
      <c r="E460" s="91" t="str">
        <f>'Scope 2'!$D$37</f>
        <v xml:space="preserve">Location 3: </v>
      </c>
      <c r="F460" s="91">
        <f>'Company information'!$M$18</f>
        <v>0</v>
      </c>
      <c r="G460" s="91" t="str">
        <f>'Scope 2'!$D$25</f>
        <v>Generated renewable electricity</v>
      </c>
      <c r="H460" s="91" t="str">
        <f>'Scope 2'!$F$41</f>
        <v>Select unit</v>
      </c>
      <c r="J460" s="91" t="str">
        <f t="shared" si="30"/>
        <v>Scope 2Location 3: Generated renewable electricitySelect unit</v>
      </c>
      <c r="K460" s="123">
        <v>2020</v>
      </c>
      <c r="L460" s="91">
        <f>IFERROR(INDEX('Scope 2'!$AI$17:$AO$99,MATCH(J460,'Scope 2'!$AI$17:$AI$99,0),MATCH(K460,'Scope 2'!$AI$17:$AO$17,0)),0)</f>
        <v>0</v>
      </c>
      <c r="M460" s="91" t="str">
        <f t="shared" si="31"/>
        <v>Scope 2Generated renewable electricitySelect unit</v>
      </c>
      <c r="N460" s="91">
        <f>IFERROR(INDEX('Emission factors'!$K$14:$P$305,MATCH(M460,'Emission factors'!$J$14:$J$305,0),MATCH(K460,'Emission factors'!$K$12:$P$12,0)),0)</f>
        <v>0</v>
      </c>
      <c r="O460" s="91">
        <f t="shared" si="29"/>
        <v>0</v>
      </c>
    </row>
    <row r="461" spans="4:15" s="122" customFormat="1" ht="14.65" customHeight="1">
      <c r="D461" s="91" t="s">
        <v>8</v>
      </c>
      <c r="E461" s="91" t="str">
        <f>'Scope 2'!$D$37</f>
        <v xml:space="preserve">Location 3: </v>
      </c>
      <c r="F461" s="91">
        <f>'Company information'!$M$18</f>
        <v>0</v>
      </c>
      <c r="G461" s="91" t="str">
        <f>'Scope 2'!$D$25</f>
        <v>Generated renewable electricity</v>
      </c>
      <c r="H461" s="91" t="str">
        <f>'Scope 2'!$F$41</f>
        <v>Select unit</v>
      </c>
      <c r="J461" s="91" t="str">
        <f t="shared" si="30"/>
        <v>Scope 2Location 3: Generated renewable electricitySelect unit</v>
      </c>
      <c r="K461" s="123">
        <v>2021</v>
      </c>
      <c r="L461" s="91">
        <f>IFERROR(INDEX('Scope 2'!$AI$17:$AO$99,MATCH(J461,'Scope 2'!$AI$17:$AI$99,0),MATCH(K461,'Scope 2'!$AI$17:$AO$17,0)),0)</f>
        <v>0</v>
      </c>
      <c r="M461" s="91" t="str">
        <f t="shared" si="31"/>
        <v>Scope 2Generated renewable electricitySelect unit</v>
      </c>
      <c r="N461" s="91">
        <f>IFERROR(INDEX('Emission factors'!$K$14:$P$305,MATCH(M461,'Emission factors'!$J$14:$J$305,0),MATCH(K461,'Emission factors'!$K$12:$P$12,0)),0)</f>
        <v>0</v>
      </c>
      <c r="O461" s="91">
        <f t="shared" si="29"/>
        <v>0</v>
      </c>
    </row>
    <row r="462" spans="4:15" s="122" customFormat="1" ht="14.65" customHeight="1">
      <c r="D462" s="91" t="s">
        <v>8</v>
      </c>
      <c r="E462" s="91" t="str">
        <f>'Scope 2'!$D$37</f>
        <v xml:space="preserve">Location 3: </v>
      </c>
      <c r="F462" s="91">
        <f>'Company information'!$M$18</f>
        <v>0</v>
      </c>
      <c r="G462" s="91" t="str">
        <f>'Scope 2'!$D$25</f>
        <v>Generated renewable electricity</v>
      </c>
      <c r="H462" s="91" t="str">
        <f>'Scope 2'!$F$41</f>
        <v>Select unit</v>
      </c>
      <c r="J462" s="91" t="str">
        <f t="shared" si="30"/>
        <v>Scope 2Location 3: Generated renewable electricitySelect unit</v>
      </c>
      <c r="K462" s="123">
        <v>2022</v>
      </c>
      <c r="L462" s="91">
        <f>IFERROR(INDEX('Scope 2'!$AI$17:$AO$99,MATCH(J462,'Scope 2'!$AI$17:$AI$99,0),MATCH(K462,'Scope 2'!$AI$17:$AO$17,0)),0)</f>
        <v>0</v>
      </c>
      <c r="M462" s="91" t="str">
        <f t="shared" si="31"/>
        <v>Scope 2Generated renewable electricitySelect unit</v>
      </c>
      <c r="N462" s="91">
        <f>IFERROR(INDEX('Emission factors'!$K$14:$P$305,MATCH(M462,'Emission factors'!$J$14:$J$305,0),MATCH(K462,'Emission factors'!$K$12:$P$12,0)),0)</f>
        <v>0</v>
      </c>
      <c r="O462" s="91">
        <f t="shared" si="29"/>
        <v>0</v>
      </c>
    </row>
    <row r="463" spans="4:15" s="122" customFormat="1" ht="14.65" customHeight="1">
      <c r="D463" s="91" t="s">
        <v>8</v>
      </c>
      <c r="E463" s="91" t="str">
        <f>'Scope 2'!$D$37</f>
        <v xml:space="preserve">Location 3: </v>
      </c>
      <c r="F463" s="91">
        <f>'Company information'!$M$18</f>
        <v>0</v>
      </c>
      <c r="G463" s="91" t="str">
        <f>'Scope 2'!$D$25</f>
        <v>Generated renewable electricity</v>
      </c>
      <c r="H463" s="91" t="str">
        <f>'Scope 2'!$F$41</f>
        <v>Select unit</v>
      </c>
      <c r="J463" s="91" t="str">
        <f t="shared" si="30"/>
        <v>Scope 2Location 3: Generated renewable electricitySelect unit</v>
      </c>
      <c r="K463" s="123">
        <v>2023</v>
      </c>
      <c r="L463" s="91">
        <f>IFERROR(INDEX('Scope 2'!$AI$17:$AO$99,MATCH(J463,'Scope 2'!$AI$17:$AI$99,0),MATCH(K463,'Scope 2'!$AI$17:$AO$17,0)),0)</f>
        <v>0</v>
      </c>
      <c r="M463" s="91" t="str">
        <f t="shared" si="31"/>
        <v>Scope 2Generated renewable electricitySelect unit</v>
      </c>
      <c r="N463" s="91">
        <f>IFERROR(INDEX('Emission factors'!$K$14:$P$305,MATCH(M463,'Emission factors'!$J$14:$J$305,0),MATCH(K463,'Emission factors'!$K$12:$P$12,0)),0)</f>
        <v>0</v>
      </c>
      <c r="O463" s="91">
        <f t="shared" si="29"/>
        <v>0</v>
      </c>
    </row>
    <row r="464" spans="4:15" s="122" customFormat="1" ht="14.65" customHeight="1">
      <c r="D464" s="91" t="s">
        <v>8</v>
      </c>
      <c r="E464" s="91" t="str">
        <f>'Scope 2'!$D$37</f>
        <v xml:space="preserve">Location 3: </v>
      </c>
      <c r="F464" s="91">
        <f>'Company information'!$M$18</f>
        <v>0</v>
      </c>
      <c r="G464" s="91" t="str">
        <f>'Scope 2'!$D$25</f>
        <v>Generated renewable electricity</v>
      </c>
      <c r="H464" s="91" t="str">
        <f>'Scope 2'!$F$41</f>
        <v>Select unit</v>
      </c>
      <c r="J464" s="91" t="str">
        <f t="shared" si="30"/>
        <v>Scope 2Location 3: Generated renewable electricitySelect unit</v>
      </c>
      <c r="K464" s="123">
        <v>2024</v>
      </c>
      <c r="L464" s="91">
        <f>IFERROR(INDEX('Scope 2'!$AI$17:$AO$99,MATCH(J464,'Scope 2'!$AI$17:$AI$99,0),MATCH(K464,'Scope 2'!$AI$17:$AO$17,0)),0)</f>
        <v>0</v>
      </c>
      <c r="M464" s="91" t="str">
        <f t="shared" si="31"/>
        <v>Scope 2Generated renewable electricitySelect unit</v>
      </c>
      <c r="N464" s="91">
        <f>IFERROR(INDEX('Emission factors'!$K$14:$P$305,MATCH(M464,'Emission factors'!$J$14:$J$305,0),MATCH(K464,'Emission factors'!$K$12:$P$12,0)),0)</f>
        <v>0</v>
      </c>
      <c r="O464" s="91">
        <f t="shared" si="29"/>
        <v>0</v>
      </c>
    </row>
    <row r="465" spans="4:15" s="122" customFormat="1" ht="14.65" customHeight="1">
      <c r="D465" s="91" t="s">
        <v>8</v>
      </c>
      <c r="E465" s="91" t="str">
        <f>'Scope 2'!$D$37</f>
        <v xml:space="preserve">Location 3: </v>
      </c>
      <c r="F465" s="91">
        <f>'Company information'!$M$18</f>
        <v>0</v>
      </c>
      <c r="G465" s="91" t="str">
        <f>'Scope 2'!$D$25</f>
        <v>Generated renewable electricity</v>
      </c>
      <c r="H465" s="91" t="str">
        <f>'Scope 2'!$F$41</f>
        <v>Select unit</v>
      </c>
      <c r="J465" s="91" t="str">
        <f t="shared" si="30"/>
        <v>Scope 2Location 3: Generated renewable electricitySelect unit</v>
      </c>
      <c r="K465" s="123">
        <v>2025</v>
      </c>
      <c r="L465" s="91">
        <f>IFERROR(INDEX('Scope 2'!$AI$17:$AO$99,MATCH(J465,'Scope 2'!$AI$17:$AI$99,0),MATCH(K465,'Scope 2'!$AI$17:$AO$17,0)),0)</f>
        <v>0</v>
      </c>
      <c r="M465" s="91" t="str">
        <f t="shared" si="31"/>
        <v>Scope 2Generated renewable electricitySelect unit</v>
      </c>
      <c r="N465" s="91">
        <f>IFERROR(INDEX('Emission factors'!$K$14:$P$305,MATCH(M465,'Emission factors'!$J$14:$J$305,0),MATCH(K465,'Emission factors'!$K$12:$P$12,0)),0)</f>
        <v>0</v>
      </c>
      <c r="O465" s="91">
        <f t="shared" si="29"/>
        <v>0</v>
      </c>
    </row>
    <row r="466" spans="4:15" s="122" customFormat="1" ht="14.65" customHeight="1">
      <c r="D466" s="91" t="s">
        <v>8</v>
      </c>
      <c r="E466" s="91" t="str">
        <f>'Scope 2'!$D$37</f>
        <v xml:space="preserve">Location 3: </v>
      </c>
      <c r="F466" s="91">
        <f>'Company information'!$M$18</f>
        <v>0</v>
      </c>
      <c r="G466" s="91" t="str">
        <f>'Scope 2'!$D$27</f>
        <v>District heating</v>
      </c>
      <c r="H466" s="91" t="str">
        <f>'Scope 2'!$F$43</f>
        <v>Select unit</v>
      </c>
      <c r="J466" s="91" t="str">
        <f t="shared" si="30"/>
        <v>Scope 2Location 3: District heatingSelect unit</v>
      </c>
      <c r="K466" s="123">
        <v>2020</v>
      </c>
      <c r="L466" s="91">
        <f>IFERROR(INDEX('Scope 2'!$AI$17:$AO$99,MATCH(J466,'Scope 2'!$AI$17:$AI$99,0),MATCH(K466,'Scope 2'!$AI$17:$AO$17,0)),0)</f>
        <v>0</v>
      </c>
      <c r="M466" s="91" t="str">
        <f t="shared" si="31"/>
        <v>Scope 2District heatingSelect unit</v>
      </c>
      <c r="N466" s="91">
        <f>IFERROR(INDEX('Emission factors'!$K$14:$P$305,MATCH(M466,'Emission factors'!$J$14:$J$305,0),MATCH(K466,'Emission factors'!$K$12:$P$12,0)),0)</f>
        <v>0</v>
      </c>
      <c r="O466" s="91">
        <f t="shared" si="29"/>
        <v>0</v>
      </c>
    </row>
    <row r="467" spans="4:15" s="122" customFormat="1" ht="14.65" customHeight="1">
      <c r="D467" s="91" t="s">
        <v>8</v>
      </c>
      <c r="E467" s="91" t="str">
        <f>'Scope 2'!$D$37</f>
        <v xml:space="preserve">Location 3: </v>
      </c>
      <c r="F467" s="91">
        <f>'Company information'!$M$18</f>
        <v>0</v>
      </c>
      <c r="G467" s="91" t="str">
        <f>'Scope 2'!$D$27</f>
        <v>District heating</v>
      </c>
      <c r="H467" s="91" t="str">
        <f>'Scope 2'!$F$43</f>
        <v>Select unit</v>
      </c>
      <c r="J467" s="91" t="str">
        <f t="shared" si="30"/>
        <v>Scope 2Location 3: District heatingSelect unit</v>
      </c>
      <c r="K467" s="123">
        <v>2021</v>
      </c>
      <c r="L467" s="91">
        <f>IFERROR(INDEX('Scope 2'!$AI$17:$AO$99,MATCH(J467,'Scope 2'!$AI$17:$AI$99,0),MATCH(K467,'Scope 2'!$AI$17:$AO$17,0)),0)</f>
        <v>0</v>
      </c>
      <c r="M467" s="91" t="str">
        <f t="shared" si="31"/>
        <v>Scope 2District heatingSelect unit</v>
      </c>
      <c r="N467" s="91">
        <f>IFERROR(INDEX('Emission factors'!$K$14:$P$305,MATCH(M467,'Emission factors'!$J$14:$J$305,0),MATCH(K467,'Emission factors'!$K$12:$P$12,0)),0)</f>
        <v>0</v>
      </c>
      <c r="O467" s="91">
        <f t="shared" si="29"/>
        <v>0</v>
      </c>
    </row>
    <row r="468" spans="4:15" s="122" customFormat="1" ht="14.65" customHeight="1">
      <c r="D468" s="91" t="s">
        <v>8</v>
      </c>
      <c r="E468" s="91" t="str">
        <f>'Scope 2'!$D$37</f>
        <v xml:space="preserve">Location 3: </v>
      </c>
      <c r="F468" s="91">
        <f>'Company information'!$M$18</f>
        <v>0</v>
      </c>
      <c r="G468" s="91" t="str">
        <f>'Scope 2'!$D$27</f>
        <v>District heating</v>
      </c>
      <c r="H468" s="91" t="str">
        <f>'Scope 2'!$F$43</f>
        <v>Select unit</v>
      </c>
      <c r="J468" s="91" t="str">
        <f t="shared" si="30"/>
        <v>Scope 2Location 3: District heatingSelect unit</v>
      </c>
      <c r="K468" s="123">
        <v>2022</v>
      </c>
      <c r="L468" s="91">
        <f>IFERROR(INDEX('Scope 2'!$AI$17:$AO$99,MATCH(J468,'Scope 2'!$AI$17:$AI$99,0),MATCH(K468,'Scope 2'!$AI$17:$AO$17,0)),0)</f>
        <v>0</v>
      </c>
      <c r="M468" s="91" t="str">
        <f t="shared" si="31"/>
        <v>Scope 2District heatingSelect unit</v>
      </c>
      <c r="N468" s="91">
        <f>IFERROR(INDEX('Emission factors'!$K$14:$P$305,MATCH(M468,'Emission factors'!$J$14:$J$305,0),MATCH(K468,'Emission factors'!$K$12:$P$12,0)),0)</f>
        <v>0</v>
      </c>
      <c r="O468" s="91">
        <f t="shared" si="29"/>
        <v>0</v>
      </c>
    </row>
    <row r="469" spans="4:15" s="122" customFormat="1" ht="14.65" customHeight="1">
      <c r="D469" s="91" t="s">
        <v>8</v>
      </c>
      <c r="E469" s="91" t="str">
        <f>'Scope 2'!$D$37</f>
        <v xml:space="preserve">Location 3: </v>
      </c>
      <c r="F469" s="91">
        <f>'Company information'!$M$18</f>
        <v>0</v>
      </c>
      <c r="G469" s="91" t="str">
        <f>'Scope 2'!$D$27</f>
        <v>District heating</v>
      </c>
      <c r="H469" s="91" t="str">
        <f>'Scope 2'!$F$43</f>
        <v>Select unit</v>
      </c>
      <c r="J469" s="91" t="str">
        <f t="shared" si="30"/>
        <v>Scope 2Location 3: District heatingSelect unit</v>
      </c>
      <c r="K469" s="123">
        <v>2023</v>
      </c>
      <c r="L469" s="91">
        <f>IFERROR(INDEX('Scope 2'!$AI$17:$AO$99,MATCH(J469,'Scope 2'!$AI$17:$AI$99,0),MATCH(K469,'Scope 2'!$AI$17:$AO$17,0)),0)</f>
        <v>0</v>
      </c>
      <c r="M469" s="91" t="str">
        <f t="shared" si="31"/>
        <v>Scope 2District heatingSelect unit</v>
      </c>
      <c r="N469" s="91">
        <f>IFERROR(INDEX('Emission factors'!$K$14:$P$305,MATCH(M469,'Emission factors'!$J$14:$J$305,0),MATCH(K469,'Emission factors'!$K$12:$P$12,0)),0)</f>
        <v>0</v>
      </c>
      <c r="O469" s="91">
        <f t="shared" si="29"/>
        <v>0</v>
      </c>
    </row>
    <row r="470" spans="4:15" s="122" customFormat="1" ht="14.65" customHeight="1">
      <c r="D470" s="91" t="s">
        <v>8</v>
      </c>
      <c r="E470" s="91" t="str">
        <f>'Scope 2'!$D$37</f>
        <v xml:space="preserve">Location 3: </v>
      </c>
      <c r="F470" s="91">
        <f>'Company information'!$M$18</f>
        <v>0</v>
      </c>
      <c r="G470" s="91" t="str">
        <f>'Scope 2'!$D$27</f>
        <v>District heating</v>
      </c>
      <c r="H470" s="91" t="str">
        <f>'Scope 2'!$F$43</f>
        <v>Select unit</v>
      </c>
      <c r="J470" s="91" t="str">
        <f t="shared" si="30"/>
        <v>Scope 2Location 3: District heatingSelect unit</v>
      </c>
      <c r="K470" s="123">
        <v>2024</v>
      </c>
      <c r="L470" s="91">
        <f>IFERROR(INDEX('Scope 2'!$AI$17:$AO$99,MATCH(J470,'Scope 2'!$AI$17:$AI$99,0),MATCH(K470,'Scope 2'!$AI$17:$AO$17,0)),0)</f>
        <v>0</v>
      </c>
      <c r="M470" s="91" t="str">
        <f t="shared" si="31"/>
        <v>Scope 2District heatingSelect unit</v>
      </c>
      <c r="N470" s="91">
        <f>IFERROR(INDEX('Emission factors'!$K$14:$P$305,MATCH(M470,'Emission factors'!$J$14:$J$305,0),MATCH(K470,'Emission factors'!$K$12:$P$12,0)),0)</f>
        <v>0</v>
      </c>
      <c r="O470" s="91">
        <f t="shared" si="29"/>
        <v>0</v>
      </c>
    </row>
    <row r="471" spans="4:15" s="122" customFormat="1" ht="14.65" customHeight="1">
      <c r="D471" s="91" t="s">
        <v>8</v>
      </c>
      <c r="E471" s="91" t="str">
        <f>'Scope 2'!$D$37</f>
        <v xml:space="preserve">Location 3: </v>
      </c>
      <c r="F471" s="91">
        <f>'Company information'!$M$18</f>
        <v>0</v>
      </c>
      <c r="G471" s="91" t="str">
        <f>'Scope 2'!$D$27</f>
        <v>District heating</v>
      </c>
      <c r="H471" s="91" t="str">
        <f>'Scope 2'!$F$43</f>
        <v>Select unit</v>
      </c>
      <c r="J471" s="91" t="str">
        <f t="shared" si="30"/>
        <v>Scope 2Location 3: District heatingSelect unit</v>
      </c>
      <c r="K471" s="123">
        <v>2025</v>
      </c>
      <c r="L471" s="91">
        <f>IFERROR(INDEX('Scope 2'!$AI$17:$AO$99,MATCH(J471,'Scope 2'!$AI$17:$AI$99,0),MATCH(K471,'Scope 2'!$AI$17:$AO$17,0)),0)</f>
        <v>0</v>
      </c>
      <c r="M471" s="91" t="str">
        <f t="shared" si="31"/>
        <v>Scope 2District heatingSelect unit</v>
      </c>
      <c r="N471" s="91">
        <f>IFERROR(INDEX('Emission factors'!$K$14:$P$305,MATCH(M471,'Emission factors'!$J$14:$J$305,0),MATCH(K471,'Emission factors'!$K$12:$P$12,0)),0)</f>
        <v>0</v>
      </c>
      <c r="O471" s="91">
        <f t="shared" si="29"/>
        <v>0</v>
      </c>
    </row>
    <row r="472" spans="4:15" s="122" customFormat="1" ht="14.65" customHeight="1">
      <c r="D472" s="91" t="s">
        <v>8</v>
      </c>
      <c r="E472" s="91" t="str">
        <f>'Scope 2'!$D$45</f>
        <v xml:space="preserve">Location 4: </v>
      </c>
      <c r="F472" s="91">
        <f>'Company information'!$M$19</f>
        <v>0</v>
      </c>
      <c r="G472" s="91" t="str">
        <f>'Scope 2'!$D$23</f>
        <v>Purchased non-renewable electricity</v>
      </c>
      <c r="H472" s="91" t="str">
        <f>'Scope 2'!$F$47</f>
        <v>Select unit</v>
      </c>
      <c r="I472" s="91" t="s">
        <v>191</v>
      </c>
      <c r="J472" s="91" t="str">
        <f>D472&amp;E472&amp;G472&amp;H472</f>
        <v>Scope 2Location 4: Purchased non-renewable electricitySelect unit</v>
      </c>
      <c r="K472" s="123">
        <v>2020</v>
      </c>
      <c r="L472" s="91">
        <f>IFERROR(INDEX('Scope 2'!$AI$17:$AO$99,MATCH(J472,'Scope 2'!$AI$17:$AI$99,0),MATCH(K472,'Scope 2'!$AI$17:$AO$17,0)),0)</f>
        <v>0</v>
      </c>
      <c r="M472" s="91" t="str">
        <f t="shared" ref="M472:M483" si="32">D472&amp;G472&amp;F472&amp;H472&amp;I472</f>
        <v>Scope 2Purchased non-renewable electricity0Select unitMarket-based</v>
      </c>
      <c r="N472" s="91">
        <f>IFERROR(INDEX('Emission factors'!$K$14:$P$305,MATCH(M472,'Emission factors'!$J$14:$J$305,0),MATCH(K472,'Emission factors'!$K$12:$P$12,0)),0)</f>
        <v>0</v>
      </c>
      <c r="O472" s="91">
        <f t="shared" si="29"/>
        <v>0</v>
      </c>
    </row>
    <row r="473" spans="4:15" s="122" customFormat="1" ht="14.65" customHeight="1">
      <c r="D473" s="91" t="s">
        <v>8</v>
      </c>
      <c r="E473" s="91" t="str">
        <f>'Scope 2'!$D$45</f>
        <v xml:space="preserve">Location 4: </v>
      </c>
      <c r="F473" s="91">
        <f>'Company information'!$M$19</f>
        <v>0</v>
      </c>
      <c r="G473" s="91" t="str">
        <f>'Scope 2'!$D$23</f>
        <v>Purchased non-renewable electricity</v>
      </c>
      <c r="H473" s="91" t="str">
        <f>'Scope 2'!$F$47</f>
        <v>Select unit</v>
      </c>
      <c r="I473" s="91" t="s">
        <v>191</v>
      </c>
      <c r="J473" s="91" t="str">
        <f t="shared" ref="J473:J483" si="33">D473&amp;E473&amp;G473&amp;H473</f>
        <v>Scope 2Location 4: Purchased non-renewable electricitySelect unit</v>
      </c>
      <c r="K473" s="123">
        <v>2021</v>
      </c>
      <c r="L473" s="91">
        <f>IFERROR(INDEX('Scope 2'!$AI$17:$AO$99,MATCH(J473,'Scope 2'!$AI$17:$AI$99,0),MATCH(K473,'Scope 2'!$AI$17:$AO$17,0)),0)</f>
        <v>0</v>
      </c>
      <c r="M473" s="91" t="str">
        <f t="shared" si="32"/>
        <v>Scope 2Purchased non-renewable electricity0Select unitMarket-based</v>
      </c>
      <c r="N473" s="91">
        <f>IFERROR(INDEX('Emission factors'!$K$14:$P$305,MATCH(M473,'Emission factors'!$J$14:$J$305,0),MATCH(K473,'Emission factors'!$K$12:$P$12,0)),0)</f>
        <v>0</v>
      </c>
      <c r="O473" s="91">
        <f t="shared" si="29"/>
        <v>0</v>
      </c>
    </row>
    <row r="474" spans="4:15" s="122" customFormat="1" ht="14.65" customHeight="1">
      <c r="D474" s="91" t="s">
        <v>8</v>
      </c>
      <c r="E474" s="91" t="str">
        <f>'Scope 2'!$D$45</f>
        <v xml:space="preserve">Location 4: </v>
      </c>
      <c r="F474" s="91">
        <f>'Company information'!$M$19</f>
        <v>0</v>
      </c>
      <c r="G474" s="91" t="str">
        <f>'Scope 2'!$D$23</f>
        <v>Purchased non-renewable electricity</v>
      </c>
      <c r="H474" s="91" t="str">
        <f>'Scope 2'!$F$47</f>
        <v>Select unit</v>
      </c>
      <c r="I474" s="91" t="s">
        <v>191</v>
      </c>
      <c r="J474" s="91" t="str">
        <f t="shared" si="33"/>
        <v>Scope 2Location 4: Purchased non-renewable electricitySelect unit</v>
      </c>
      <c r="K474" s="123">
        <v>2022</v>
      </c>
      <c r="L474" s="91">
        <f>IFERROR(INDEX('Scope 2'!$AI$17:$AO$99,MATCH(J474,'Scope 2'!$AI$17:$AI$99,0),MATCH(K474,'Scope 2'!$AI$17:$AO$17,0)),0)</f>
        <v>0</v>
      </c>
      <c r="M474" s="91" t="str">
        <f t="shared" si="32"/>
        <v>Scope 2Purchased non-renewable electricity0Select unitMarket-based</v>
      </c>
      <c r="N474" s="91">
        <f>IFERROR(INDEX('Emission factors'!$K$14:$P$305,MATCH(M474,'Emission factors'!$J$14:$J$305,0),MATCH(K474,'Emission factors'!$K$12:$P$12,0)),0)</f>
        <v>0</v>
      </c>
      <c r="O474" s="91">
        <f t="shared" si="29"/>
        <v>0</v>
      </c>
    </row>
    <row r="475" spans="4:15" s="122" customFormat="1" ht="14.65" customHeight="1">
      <c r="D475" s="91" t="s">
        <v>8</v>
      </c>
      <c r="E475" s="91" t="str">
        <f>'Scope 2'!$D$45</f>
        <v xml:space="preserve">Location 4: </v>
      </c>
      <c r="F475" s="91">
        <f>'Company information'!$M$19</f>
        <v>0</v>
      </c>
      <c r="G475" s="91" t="str">
        <f>'Scope 2'!$D$23</f>
        <v>Purchased non-renewable electricity</v>
      </c>
      <c r="H475" s="91" t="str">
        <f>'Scope 2'!$F$47</f>
        <v>Select unit</v>
      </c>
      <c r="I475" s="91" t="s">
        <v>191</v>
      </c>
      <c r="J475" s="91" t="str">
        <f t="shared" si="33"/>
        <v>Scope 2Location 4: Purchased non-renewable electricitySelect unit</v>
      </c>
      <c r="K475" s="123">
        <v>2023</v>
      </c>
      <c r="L475" s="91">
        <f>IFERROR(INDEX('Scope 2'!$AI$17:$AO$99,MATCH(J475,'Scope 2'!$AI$17:$AI$99,0),MATCH(K475,'Scope 2'!$AI$17:$AO$17,0)),0)</f>
        <v>0</v>
      </c>
      <c r="M475" s="91" t="str">
        <f t="shared" si="32"/>
        <v>Scope 2Purchased non-renewable electricity0Select unitMarket-based</v>
      </c>
      <c r="N475" s="91">
        <f>IFERROR(INDEX('Emission factors'!$K$14:$P$305,MATCH(M475,'Emission factors'!$J$14:$J$305,0),MATCH(K475,'Emission factors'!$K$12:$P$12,0)),0)</f>
        <v>0</v>
      </c>
      <c r="O475" s="91">
        <f t="shared" si="29"/>
        <v>0</v>
      </c>
    </row>
    <row r="476" spans="4:15" s="122" customFormat="1" ht="14.65" customHeight="1">
      <c r="D476" s="91" t="s">
        <v>8</v>
      </c>
      <c r="E476" s="91" t="str">
        <f>'Scope 2'!$D$45</f>
        <v xml:space="preserve">Location 4: </v>
      </c>
      <c r="F476" s="91">
        <f>'Company information'!$M$19</f>
        <v>0</v>
      </c>
      <c r="G476" s="91" t="str">
        <f>'Scope 2'!$D$23</f>
        <v>Purchased non-renewable electricity</v>
      </c>
      <c r="H476" s="91" t="str">
        <f>'Scope 2'!$F$47</f>
        <v>Select unit</v>
      </c>
      <c r="I476" s="91" t="s">
        <v>191</v>
      </c>
      <c r="J476" s="91" t="str">
        <f t="shared" si="33"/>
        <v>Scope 2Location 4: Purchased non-renewable electricitySelect unit</v>
      </c>
      <c r="K476" s="123">
        <v>2024</v>
      </c>
      <c r="L476" s="91">
        <f>IFERROR(INDEX('Scope 2'!$AI$17:$AO$99,MATCH(J476,'Scope 2'!$AI$17:$AI$99,0),MATCH(K476,'Scope 2'!$AI$17:$AO$17,0)),0)</f>
        <v>0</v>
      </c>
      <c r="M476" s="91" t="str">
        <f t="shared" si="32"/>
        <v>Scope 2Purchased non-renewable electricity0Select unitMarket-based</v>
      </c>
      <c r="N476" s="91">
        <f>IFERROR(INDEX('Emission factors'!$K$14:$P$305,MATCH(M476,'Emission factors'!$J$14:$J$305,0),MATCH(K476,'Emission factors'!$K$12:$P$12,0)),0)</f>
        <v>0</v>
      </c>
      <c r="O476" s="91">
        <f t="shared" si="29"/>
        <v>0</v>
      </c>
    </row>
    <row r="477" spans="4:15" s="122" customFormat="1" ht="14.65" customHeight="1">
      <c r="D477" s="91" t="s">
        <v>8</v>
      </c>
      <c r="E477" s="91" t="str">
        <f>'Scope 2'!$D$45</f>
        <v xml:space="preserve">Location 4: </v>
      </c>
      <c r="F477" s="91">
        <f>'Company information'!$M$19</f>
        <v>0</v>
      </c>
      <c r="G477" s="91" t="str">
        <f>'Scope 2'!$D$23</f>
        <v>Purchased non-renewable electricity</v>
      </c>
      <c r="H477" s="91" t="str">
        <f>'Scope 2'!$F$47</f>
        <v>Select unit</v>
      </c>
      <c r="I477" s="91" t="s">
        <v>191</v>
      </c>
      <c r="J477" s="91" t="str">
        <f t="shared" si="33"/>
        <v>Scope 2Location 4: Purchased non-renewable electricitySelect unit</v>
      </c>
      <c r="K477" s="123">
        <v>2025</v>
      </c>
      <c r="L477" s="91">
        <f>IFERROR(INDEX('Scope 2'!$AI$17:$AO$99,MATCH(J477,'Scope 2'!$AI$17:$AI$99,0),MATCH(K477,'Scope 2'!$AI$17:$AO$17,0)),0)</f>
        <v>0</v>
      </c>
      <c r="M477" s="91" t="str">
        <f t="shared" si="32"/>
        <v>Scope 2Purchased non-renewable electricity0Select unitMarket-based</v>
      </c>
      <c r="N477" s="91">
        <f>IFERROR(INDEX('Emission factors'!$K$14:$P$305,MATCH(M477,'Emission factors'!$J$14:$J$305,0),MATCH(K477,'Emission factors'!$K$12:$P$12,0)),0)</f>
        <v>0</v>
      </c>
      <c r="O477" s="91">
        <f t="shared" si="29"/>
        <v>0</v>
      </c>
    </row>
    <row r="478" spans="4:15" s="122" customFormat="1" ht="14.65" customHeight="1">
      <c r="D478" s="91" t="s">
        <v>8</v>
      </c>
      <c r="E478" s="91" t="str">
        <f>'Scope 2'!$D$45</f>
        <v xml:space="preserve">Location 4: </v>
      </c>
      <c r="F478" s="91">
        <f>'Company information'!$M$19</f>
        <v>0</v>
      </c>
      <c r="G478" s="91" t="str">
        <f>'Scope 2'!$D$23</f>
        <v>Purchased non-renewable electricity</v>
      </c>
      <c r="H478" s="91" t="str">
        <f>'Scope 2'!$F$47</f>
        <v>Select unit</v>
      </c>
      <c r="I478" s="91" t="s">
        <v>230</v>
      </c>
      <c r="J478" s="91" t="str">
        <f t="shared" si="33"/>
        <v>Scope 2Location 4: Purchased non-renewable electricitySelect unit</v>
      </c>
      <c r="K478" s="123">
        <v>2020</v>
      </c>
      <c r="L478" s="91">
        <f>IFERROR(INDEX('Scope 2'!$AI$17:$AO$99,MATCH(J478,'Scope 2'!$AI$17:$AI$99,0),MATCH(K478,'Scope 2'!$AI$17:$AO$17,0)),0)</f>
        <v>0</v>
      </c>
      <c r="M478" s="91" t="str">
        <f t="shared" si="32"/>
        <v>Scope 2Purchased non-renewable electricity0Select unitLocation-based</v>
      </c>
      <c r="N478" s="91">
        <f>IFERROR(INDEX('Emission factors'!$K$14:$P$305,MATCH(M478,'Emission factors'!$J$14:$J$305,0),MATCH(K478,'Emission factors'!$K$12:$P$12,0)),0)</f>
        <v>0</v>
      </c>
      <c r="O478" s="91">
        <f t="shared" si="29"/>
        <v>0</v>
      </c>
    </row>
    <row r="479" spans="4:15" s="122" customFormat="1" ht="14.65" customHeight="1">
      <c r="D479" s="91" t="s">
        <v>8</v>
      </c>
      <c r="E479" s="91" t="str">
        <f>'Scope 2'!$D$45</f>
        <v xml:space="preserve">Location 4: </v>
      </c>
      <c r="F479" s="91">
        <f>'Company information'!$M$19</f>
        <v>0</v>
      </c>
      <c r="G479" s="91" t="str">
        <f>'Scope 2'!$D$23</f>
        <v>Purchased non-renewable electricity</v>
      </c>
      <c r="H479" s="91" t="str">
        <f>'Scope 2'!$F$47</f>
        <v>Select unit</v>
      </c>
      <c r="I479" s="91" t="s">
        <v>230</v>
      </c>
      <c r="J479" s="91" t="str">
        <f t="shared" si="33"/>
        <v>Scope 2Location 4: Purchased non-renewable electricitySelect unit</v>
      </c>
      <c r="K479" s="123">
        <v>2021</v>
      </c>
      <c r="L479" s="91">
        <f>IFERROR(INDEX('Scope 2'!$AI$17:$AO$99,MATCH(J479,'Scope 2'!$AI$17:$AI$99,0),MATCH(K479,'Scope 2'!$AI$17:$AO$17,0)),0)</f>
        <v>0</v>
      </c>
      <c r="M479" s="91" t="str">
        <f t="shared" si="32"/>
        <v>Scope 2Purchased non-renewable electricity0Select unitLocation-based</v>
      </c>
      <c r="N479" s="91">
        <f>IFERROR(INDEX('Emission factors'!$K$14:$P$305,MATCH(M479,'Emission factors'!$J$14:$J$305,0),MATCH(K479,'Emission factors'!$K$12:$P$12,0)),0)</f>
        <v>0</v>
      </c>
      <c r="O479" s="91">
        <f t="shared" si="29"/>
        <v>0</v>
      </c>
    </row>
    <row r="480" spans="4:15" s="122" customFormat="1" ht="14.65" customHeight="1">
      <c r="D480" s="91" t="s">
        <v>8</v>
      </c>
      <c r="E480" s="91" t="str">
        <f>'Scope 2'!$D$45</f>
        <v xml:space="preserve">Location 4: </v>
      </c>
      <c r="F480" s="91">
        <f>'Company information'!$M$19</f>
        <v>0</v>
      </c>
      <c r="G480" s="91" t="str">
        <f>'Scope 2'!$D$23</f>
        <v>Purchased non-renewable electricity</v>
      </c>
      <c r="H480" s="91" t="str">
        <f>'Scope 2'!$F$47</f>
        <v>Select unit</v>
      </c>
      <c r="I480" s="91" t="s">
        <v>230</v>
      </c>
      <c r="J480" s="91" t="str">
        <f t="shared" si="33"/>
        <v>Scope 2Location 4: Purchased non-renewable electricitySelect unit</v>
      </c>
      <c r="K480" s="123">
        <v>2022</v>
      </c>
      <c r="L480" s="91">
        <f>IFERROR(INDEX('Scope 2'!$AI$17:$AO$99,MATCH(J480,'Scope 2'!$AI$17:$AI$99,0),MATCH(K480,'Scope 2'!$AI$17:$AO$17,0)),0)</f>
        <v>0</v>
      </c>
      <c r="M480" s="91" t="str">
        <f t="shared" si="32"/>
        <v>Scope 2Purchased non-renewable electricity0Select unitLocation-based</v>
      </c>
      <c r="N480" s="91">
        <f>IFERROR(INDEX('Emission factors'!$K$14:$P$305,MATCH(M480,'Emission factors'!$J$14:$J$305,0),MATCH(K480,'Emission factors'!$K$12:$P$12,0)),0)</f>
        <v>0</v>
      </c>
      <c r="O480" s="91">
        <f t="shared" si="29"/>
        <v>0</v>
      </c>
    </row>
    <row r="481" spans="4:15" s="122" customFormat="1" ht="14.65" customHeight="1">
      <c r="D481" s="91" t="s">
        <v>8</v>
      </c>
      <c r="E481" s="91" t="str">
        <f>'Scope 2'!$D$45</f>
        <v xml:space="preserve">Location 4: </v>
      </c>
      <c r="F481" s="91">
        <f>'Company information'!$M$19</f>
        <v>0</v>
      </c>
      <c r="G481" s="91" t="str">
        <f>'Scope 2'!$D$23</f>
        <v>Purchased non-renewable electricity</v>
      </c>
      <c r="H481" s="91" t="str">
        <f>'Scope 2'!$F$47</f>
        <v>Select unit</v>
      </c>
      <c r="I481" s="91" t="s">
        <v>230</v>
      </c>
      <c r="J481" s="91" t="str">
        <f t="shared" si="33"/>
        <v>Scope 2Location 4: Purchased non-renewable electricitySelect unit</v>
      </c>
      <c r="K481" s="123">
        <v>2023</v>
      </c>
      <c r="L481" s="91">
        <f>IFERROR(INDEX('Scope 2'!$AI$17:$AO$99,MATCH(J481,'Scope 2'!$AI$17:$AI$99,0),MATCH(K481,'Scope 2'!$AI$17:$AO$17,0)),0)</f>
        <v>0</v>
      </c>
      <c r="M481" s="91" t="str">
        <f t="shared" si="32"/>
        <v>Scope 2Purchased non-renewable electricity0Select unitLocation-based</v>
      </c>
      <c r="N481" s="91">
        <f>IFERROR(INDEX('Emission factors'!$K$14:$P$305,MATCH(M481,'Emission factors'!$J$14:$J$305,0),MATCH(K481,'Emission factors'!$K$12:$P$12,0)),0)</f>
        <v>0</v>
      </c>
      <c r="O481" s="91">
        <f t="shared" si="29"/>
        <v>0</v>
      </c>
    </row>
    <row r="482" spans="4:15" s="122" customFormat="1" ht="14.65" customHeight="1">
      <c r="D482" s="91" t="s">
        <v>8</v>
      </c>
      <c r="E482" s="91" t="str">
        <f>'Scope 2'!$D$45</f>
        <v xml:space="preserve">Location 4: </v>
      </c>
      <c r="F482" s="91">
        <f>'Company information'!$M$19</f>
        <v>0</v>
      </c>
      <c r="G482" s="91" t="str">
        <f>'Scope 2'!$D$23</f>
        <v>Purchased non-renewable electricity</v>
      </c>
      <c r="H482" s="91" t="str">
        <f>'Scope 2'!$F$47</f>
        <v>Select unit</v>
      </c>
      <c r="I482" s="91" t="s">
        <v>230</v>
      </c>
      <c r="J482" s="91" t="str">
        <f t="shared" si="33"/>
        <v>Scope 2Location 4: Purchased non-renewable electricitySelect unit</v>
      </c>
      <c r="K482" s="123">
        <v>2024</v>
      </c>
      <c r="L482" s="91">
        <f>IFERROR(INDEX('Scope 2'!$AI$17:$AO$99,MATCH(J482,'Scope 2'!$AI$17:$AI$99,0),MATCH(K482,'Scope 2'!$AI$17:$AO$17,0)),0)</f>
        <v>0</v>
      </c>
      <c r="M482" s="91" t="str">
        <f t="shared" si="32"/>
        <v>Scope 2Purchased non-renewable electricity0Select unitLocation-based</v>
      </c>
      <c r="N482" s="91">
        <f>IFERROR(INDEX('Emission factors'!$K$14:$P$305,MATCH(M482,'Emission factors'!$J$14:$J$305,0),MATCH(K482,'Emission factors'!$K$12:$P$12,0)),0)</f>
        <v>0</v>
      </c>
      <c r="O482" s="91">
        <f t="shared" si="29"/>
        <v>0</v>
      </c>
    </row>
    <row r="483" spans="4:15" s="122" customFormat="1" ht="14.65" customHeight="1">
      <c r="D483" s="91" t="s">
        <v>8</v>
      </c>
      <c r="E483" s="91" t="str">
        <f>'Scope 2'!$D$45</f>
        <v xml:space="preserve">Location 4: </v>
      </c>
      <c r="F483" s="91">
        <f>'Company information'!$M$19</f>
        <v>0</v>
      </c>
      <c r="G483" s="91" t="str">
        <f>'Scope 2'!$D$23</f>
        <v>Purchased non-renewable electricity</v>
      </c>
      <c r="H483" s="91" t="str">
        <f>'Scope 2'!$F$47</f>
        <v>Select unit</v>
      </c>
      <c r="I483" s="91" t="s">
        <v>230</v>
      </c>
      <c r="J483" s="91" t="str">
        <f t="shared" si="33"/>
        <v>Scope 2Location 4: Purchased non-renewable electricitySelect unit</v>
      </c>
      <c r="K483" s="123">
        <v>2025</v>
      </c>
      <c r="L483" s="91">
        <f>IFERROR(INDEX('Scope 2'!$AI$17:$AO$99,MATCH(J483,'Scope 2'!$AI$17:$AI$99,0),MATCH(K483,'Scope 2'!$AI$17:$AO$17,0)),0)</f>
        <v>0</v>
      </c>
      <c r="M483" s="91" t="str">
        <f t="shared" si="32"/>
        <v>Scope 2Purchased non-renewable electricity0Select unitLocation-based</v>
      </c>
      <c r="N483" s="91">
        <f>IFERROR(INDEX('Emission factors'!$K$14:$P$305,MATCH(M483,'Emission factors'!$J$14:$J$305,0),MATCH(K483,'Emission factors'!$K$12:$P$12,0)),0)</f>
        <v>0</v>
      </c>
      <c r="O483" s="91">
        <f t="shared" si="29"/>
        <v>0</v>
      </c>
    </row>
    <row r="484" spans="4:15" s="122" customFormat="1" ht="14.65" customHeight="1">
      <c r="D484" s="91" t="s">
        <v>8</v>
      </c>
      <c r="E484" s="91" t="str">
        <f>'Scope 2'!$D$45</f>
        <v xml:space="preserve">Location 4: </v>
      </c>
      <c r="F484" s="91">
        <f>'Company information'!$M$19</f>
        <v>0</v>
      </c>
      <c r="G484" s="91" t="str">
        <f>'Scope 2'!$D$24</f>
        <v>Purchased renewable electricity</v>
      </c>
      <c r="H484" s="91" t="str">
        <f>'Scope 2'!$F$48</f>
        <v>Select unit</v>
      </c>
      <c r="J484" s="91" t="str">
        <f t="shared" ref="J484:J553" si="34">D484&amp;E484&amp;G484&amp;H484&amp;I484</f>
        <v>Scope 2Location 4: Purchased renewable electricitySelect unit</v>
      </c>
      <c r="K484" s="123">
        <v>2020</v>
      </c>
      <c r="L484" s="91">
        <f>IFERROR(INDEX('Scope 2'!$AI$17:$AO$99,MATCH(J484,'Scope 2'!$AI$17:$AI$99,0),MATCH(K484,'Scope 2'!$AI$17:$AO$17,0)),0)</f>
        <v>0</v>
      </c>
      <c r="M484" s="91" t="str">
        <f t="shared" si="31"/>
        <v>Scope 2Purchased renewable electricitySelect unit</v>
      </c>
      <c r="N484" s="91">
        <f>IFERROR(INDEX('Emission factors'!$K$14:$P$305,MATCH(M484,'Emission factors'!$J$14:$J$305,0),MATCH(K484,'Emission factors'!$K$12:$P$12,0)),0)</f>
        <v>0</v>
      </c>
      <c r="O484" s="91">
        <f t="shared" si="29"/>
        <v>0</v>
      </c>
    </row>
    <row r="485" spans="4:15" s="122" customFormat="1" ht="14.65" customHeight="1">
      <c r="D485" s="91" t="s">
        <v>8</v>
      </c>
      <c r="E485" s="91" t="str">
        <f>'Scope 2'!$D$45</f>
        <v xml:space="preserve">Location 4: </v>
      </c>
      <c r="F485" s="91">
        <f>'Company information'!$M$19</f>
        <v>0</v>
      </c>
      <c r="G485" s="91" t="str">
        <f>'Scope 2'!$D$24</f>
        <v>Purchased renewable electricity</v>
      </c>
      <c r="H485" s="91" t="str">
        <f>'Scope 2'!$F$48</f>
        <v>Select unit</v>
      </c>
      <c r="J485" s="91" t="str">
        <f t="shared" si="34"/>
        <v>Scope 2Location 4: Purchased renewable electricitySelect unit</v>
      </c>
      <c r="K485" s="123">
        <v>2021</v>
      </c>
      <c r="L485" s="91">
        <f>IFERROR(INDEX('Scope 2'!$AI$17:$AO$99,MATCH(J485,'Scope 2'!$AI$17:$AI$99,0),MATCH(K485,'Scope 2'!$AI$17:$AO$17,0)),0)</f>
        <v>0</v>
      </c>
      <c r="M485" s="91" t="str">
        <f t="shared" si="31"/>
        <v>Scope 2Purchased renewable electricitySelect unit</v>
      </c>
      <c r="N485" s="91">
        <f>IFERROR(INDEX('Emission factors'!$K$14:$P$305,MATCH(M485,'Emission factors'!$J$14:$J$305,0),MATCH(K485,'Emission factors'!$K$12:$P$12,0)),0)</f>
        <v>0</v>
      </c>
      <c r="O485" s="91">
        <f t="shared" si="29"/>
        <v>0</v>
      </c>
    </row>
    <row r="486" spans="4:15" s="122" customFormat="1" ht="14.65" customHeight="1">
      <c r="D486" s="91" t="s">
        <v>8</v>
      </c>
      <c r="E486" s="91" t="str">
        <f>'Scope 2'!$D$45</f>
        <v xml:space="preserve">Location 4: </v>
      </c>
      <c r="F486" s="91">
        <f>'Company information'!$M$19</f>
        <v>0</v>
      </c>
      <c r="G486" s="91" t="str">
        <f>'Scope 2'!$D$24</f>
        <v>Purchased renewable electricity</v>
      </c>
      <c r="H486" s="91" t="str">
        <f>'Scope 2'!$F$48</f>
        <v>Select unit</v>
      </c>
      <c r="J486" s="91" t="str">
        <f t="shared" si="34"/>
        <v>Scope 2Location 4: Purchased renewable electricitySelect unit</v>
      </c>
      <c r="K486" s="123">
        <v>2022</v>
      </c>
      <c r="L486" s="91">
        <f>IFERROR(INDEX('Scope 2'!$AI$17:$AO$99,MATCH(J486,'Scope 2'!$AI$17:$AI$99,0),MATCH(K486,'Scope 2'!$AI$17:$AO$17,0)),0)</f>
        <v>0</v>
      </c>
      <c r="M486" s="91" t="str">
        <f t="shared" si="31"/>
        <v>Scope 2Purchased renewable electricitySelect unit</v>
      </c>
      <c r="N486" s="91">
        <f>IFERROR(INDEX('Emission factors'!$K$14:$P$305,MATCH(M486,'Emission factors'!$J$14:$J$305,0),MATCH(K486,'Emission factors'!$K$12:$P$12,0)),0)</f>
        <v>0</v>
      </c>
      <c r="O486" s="91">
        <f t="shared" si="29"/>
        <v>0</v>
      </c>
    </row>
    <row r="487" spans="4:15" s="122" customFormat="1" ht="14.65" customHeight="1">
      <c r="D487" s="91" t="s">
        <v>8</v>
      </c>
      <c r="E487" s="91" t="str">
        <f>'Scope 2'!$D$45</f>
        <v xml:space="preserve">Location 4: </v>
      </c>
      <c r="F487" s="91">
        <f>'Company information'!$M$19</f>
        <v>0</v>
      </c>
      <c r="G487" s="91" t="str">
        <f>'Scope 2'!$D$24</f>
        <v>Purchased renewable electricity</v>
      </c>
      <c r="H487" s="91" t="str">
        <f>'Scope 2'!$F$48</f>
        <v>Select unit</v>
      </c>
      <c r="J487" s="91" t="str">
        <f t="shared" si="34"/>
        <v>Scope 2Location 4: Purchased renewable electricitySelect unit</v>
      </c>
      <c r="K487" s="123">
        <v>2023</v>
      </c>
      <c r="L487" s="91">
        <f>IFERROR(INDEX('Scope 2'!$AI$17:$AO$99,MATCH(J487,'Scope 2'!$AI$17:$AI$99,0),MATCH(K487,'Scope 2'!$AI$17:$AO$17,0)),0)</f>
        <v>0</v>
      </c>
      <c r="M487" s="91" t="str">
        <f t="shared" si="31"/>
        <v>Scope 2Purchased renewable electricitySelect unit</v>
      </c>
      <c r="N487" s="91">
        <f>IFERROR(INDEX('Emission factors'!$K$14:$P$305,MATCH(M487,'Emission factors'!$J$14:$J$305,0),MATCH(K487,'Emission factors'!$K$12:$P$12,0)),0)</f>
        <v>0</v>
      </c>
      <c r="O487" s="91">
        <f t="shared" si="29"/>
        <v>0</v>
      </c>
    </row>
    <row r="488" spans="4:15" s="122" customFormat="1" ht="14.65" customHeight="1">
      <c r="D488" s="91" t="s">
        <v>8</v>
      </c>
      <c r="E488" s="91" t="str">
        <f>'Scope 2'!$D$45</f>
        <v xml:space="preserve">Location 4: </v>
      </c>
      <c r="F488" s="91">
        <f>'Company information'!$M$19</f>
        <v>0</v>
      </c>
      <c r="G488" s="91" t="str">
        <f>'Scope 2'!$D$24</f>
        <v>Purchased renewable electricity</v>
      </c>
      <c r="H488" s="91" t="str">
        <f>'Scope 2'!$F$48</f>
        <v>Select unit</v>
      </c>
      <c r="J488" s="91" t="str">
        <f t="shared" si="34"/>
        <v>Scope 2Location 4: Purchased renewable electricitySelect unit</v>
      </c>
      <c r="K488" s="123">
        <v>2024</v>
      </c>
      <c r="L488" s="91">
        <f>IFERROR(INDEX('Scope 2'!$AI$17:$AO$99,MATCH(J488,'Scope 2'!$AI$17:$AI$99,0),MATCH(K488,'Scope 2'!$AI$17:$AO$17,0)),0)</f>
        <v>0</v>
      </c>
      <c r="M488" s="91" t="str">
        <f t="shared" si="31"/>
        <v>Scope 2Purchased renewable electricitySelect unit</v>
      </c>
      <c r="N488" s="91">
        <f>IFERROR(INDEX('Emission factors'!$K$14:$P$305,MATCH(M488,'Emission factors'!$J$14:$J$305,0),MATCH(K488,'Emission factors'!$K$12:$P$12,0)),0)</f>
        <v>0</v>
      </c>
      <c r="O488" s="91">
        <f t="shared" si="29"/>
        <v>0</v>
      </c>
    </row>
    <row r="489" spans="4:15" s="122" customFormat="1" ht="14.65" customHeight="1">
      <c r="D489" s="91" t="s">
        <v>8</v>
      </c>
      <c r="E489" s="91" t="str">
        <f>'Scope 2'!$D$45</f>
        <v xml:space="preserve">Location 4: </v>
      </c>
      <c r="F489" s="91">
        <f>'Company information'!$M$19</f>
        <v>0</v>
      </c>
      <c r="G489" s="91" t="str">
        <f>'Scope 2'!$D$24</f>
        <v>Purchased renewable electricity</v>
      </c>
      <c r="H489" s="91" t="str">
        <f>'Scope 2'!$F$48</f>
        <v>Select unit</v>
      </c>
      <c r="J489" s="91" t="str">
        <f t="shared" si="34"/>
        <v>Scope 2Location 4: Purchased renewable electricitySelect unit</v>
      </c>
      <c r="K489" s="123">
        <v>2025</v>
      </c>
      <c r="L489" s="91">
        <f>IFERROR(INDEX('Scope 2'!$AI$17:$AO$99,MATCH(J489,'Scope 2'!$AI$17:$AI$99,0),MATCH(K489,'Scope 2'!$AI$17:$AO$17,0)),0)</f>
        <v>0</v>
      </c>
      <c r="M489" s="91" t="str">
        <f t="shared" si="31"/>
        <v>Scope 2Purchased renewable electricitySelect unit</v>
      </c>
      <c r="N489" s="91">
        <f>IFERROR(INDEX('Emission factors'!$K$14:$P$305,MATCH(M489,'Emission factors'!$J$14:$J$305,0),MATCH(K489,'Emission factors'!$K$12:$P$12,0)),0)</f>
        <v>0</v>
      </c>
      <c r="O489" s="91">
        <f t="shared" si="29"/>
        <v>0</v>
      </c>
    </row>
    <row r="490" spans="4:15" s="122" customFormat="1" ht="14.65" customHeight="1">
      <c r="D490" s="91" t="s">
        <v>8</v>
      </c>
      <c r="E490" s="91" t="str">
        <f>'Scope 2'!$D$45</f>
        <v xml:space="preserve">Location 4: </v>
      </c>
      <c r="F490" s="91">
        <f>'Company information'!$M$19</f>
        <v>0</v>
      </c>
      <c r="G490" s="91" t="str">
        <f>'Scope 2'!$D$25</f>
        <v>Generated renewable electricity</v>
      </c>
      <c r="H490" s="91" t="str">
        <f>'Scope 2'!$F$49</f>
        <v>Select unit</v>
      </c>
      <c r="J490" s="91" t="str">
        <f t="shared" si="34"/>
        <v>Scope 2Location 4: Generated renewable electricitySelect unit</v>
      </c>
      <c r="K490" s="123">
        <v>2020</v>
      </c>
      <c r="L490" s="91">
        <f>IFERROR(INDEX('Scope 2'!$AI$17:$AO$99,MATCH(J490,'Scope 2'!$AI$17:$AI$99,0),MATCH(K490,'Scope 2'!$AI$17:$AO$17,0)),0)</f>
        <v>0</v>
      </c>
      <c r="M490" s="91" t="str">
        <f t="shared" si="31"/>
        <v>Scope 2Generated renewable electricitySelect unit</v>
      </c>
      <c r="N490" s="91">
        <f>IFERROR(INDEX('Emission factors'!$K$14:$P$305,MATCH(M490,'Emission factors'!$J$14:$J$305,0),MATCH(K490,'Emission factors'!$K$12:$P$12,0)),0)</f>
        <v>0</v>
      </c>
      <c r="O490" s="91">
        <f t="shared" si="29"/>
        <v>0</v>
      </c>
    </row>
    <row r="491" spans="4:15" s="122" customFormat="1" ht="14.65" customHeight="1">
      <c r="D491" s="91" t="s">
        <v>8</v>
      </c>
      <c r="E491" s="91" t="str">
        <f>'Scope 2'!$D$45</f>
        <v xml:space="preserve">Location 4: </v>
      </c>
      <c r="F491" s="91">
        <f>'Company information'!$M$19</f>
        <v>0</v>
      </c>
      <c r="G491" s="91" t="str">
        <f>'Scope 2'!$D$25</f>
        <v>Generated renewable electricity</v>
      </c>
      <c r="H491" s="91" t="str">
        <f>'Scope 2'!$F$49</f>
        <v>Select unit</v>
      </c>
      <c r="J491" s="91" t="str">
        <f t="shared" si="34"/>
        <v>Scope 2Location 4: Generated renewable electricitySelect unit</v>
      </c>
      <c r="K491" s="123">
        <v>2021</v>
      </c>
      <c r="L491" s="91">
        <f>IFERROR(INDEX('Scope 2'!$AI$17:$AO$99,MATCH(J491,'Scope 2'!$AI$17:$AI$99,0),MATCH(K491,'Scope 2'!$AI$17:$AO$17,0)),0)</f>
        <v>0</v>
      </c>
      <c r="M491" s="91" t="str">
        <f t="shared" si="31"/>
        <v>Scope 2Generated renewable electricitySelect unit</v>
      </c>
      <c r="N491" s="91">
        <f>IFERROR(INDEX('Emission factors'!$K$14:$P$305,MATCH(M491,'Emission factors'!$J$14:$J$305,0),MATCH(K491,'Emission factors'!$K$12:$P$12,0)),0)</f>
        <v>0</v>
      </c>
      <c r="O491" s="91">
        <f t="shared" si="29"/>
        <v>0</v>
      </c>
    </row>
    <row r="492" spans="4:15" s="122" customFormat="1" ht="14.65" customHeight="1">
      <c r="D492" s="91" t="s">
        <v>8</v>
      </c>
      <c r="E492" s="91" t="str">
        <f>'Scope 2'!$D$45</f>
        <v xml:space="preserve">Location 4: </v>
      </c>
      <c r="F492" s="91">
        <f>'Company information'!$M$19</f>
        <v>0</v>
      </c>
      <c r="G492" s="91" t="str">
        <f>'Scope 2'!$D$25</f>
        <v>Generated renewable electricity</v>
      </c>
      <c r="H492" s="91" t="str">
        <f>'Scope 2'!$F$49</f>
        <v>Select unit</v>
      </c>
      <c r="J492" s="91" t="str">
        <f t="shared" si="34"/>
        <v>Scope 2Location 4: Generated renewable electricitySelect unit</v>
      </c>
      <c r="K492" s="123">
        <v>2022</v>
      </c>
      <c r="L492" s="91">
        <f>IFERROR(INDEX('Scope 2'!$AI$17:$AO$99,MATCH(J492,'Scope 2'!$AI$17:$AI$99,0),MATCH(K492,'Scope 2'!$AI$17:$AO$17,0)),0)</f>
        <v>0</v>
      </c>
      <c r="M492" s="91" t="str">
        <f t="shared" si="31"/>
        <v>Scope 2Generated renewable electricitySelect unit</v>
      </c>
      <c r="N492" s="91">
        <f>IFERROR(INDEX('Emission factors'!$K$14:$P$305,MATCH(M492,'Emission factors'!$J$14:$J$305,0),MATCH(K492,'Emission factors'!$K$12:$P$12,0)),0)</f>
        <v>0</v>
      </c>
      <c r="O492" s="91">
        <f t="shared" si="29"/>
        <v>0</v>
      </c>
    </row>
    <row r="493" spans="4:15" s="122" customFormat="1" ht="14.65" customHeight="1">
      <c r="D493" s="91" t="s">
        <v>8</v>
      </c>
      <c r="E493" s="91" t="str">
        <f>'Scope 2'!$D$45</f>
        <v xml:space="preserve">Location 4: </v>
      </c>
      <c r="F493" s="91">
        <f>'Company information'!$M$19</f>
        <v>0</v>
      </c>
      <c r="G493" s="91" t="str">
        <f>'Scope 2'!$D$25</f>
        <v>Generated renewable electricity</v>
      </c>
      <c r="H493" s="91" t="str">
        <f>'Scope 2'!$F$49</f>
        <v>Select unit</v>
      </c>
      <c r="J493" s="91" t="str">
        <f t="shared" si="34"/>
        <v>Scope 2Location 4: Generated renewable electricitySelect unit</v>
      </c>
      <c r="K493" s="123">
        <v>2023</v>
      </c>
      <c r="L493" s="91">
        <f>IFERROR(INDEX('Scope 2'!$AI$17:$AO$99,MATCH(J493,'Scope 2'!$AI$17:$AI$99,0),MATCH(K493,'Scope 2'!$AI$17:$AO$17,0)),0)</f>
        <v>0</v>
      </c>
      <c r="M493" s="91" t="str">
        <f t="shared" si="31"/>
        <v>Scope 2Generated renewable electricitySelect unit</v>
      </c>
      <c r="N493" s="91">
        <f>IFERROR(INDEX('Emission factors'!$K$14:$P$305,MATCH(M493,'Emission factors'!$J$14:$J$305,0),MATCH(K493,'Emission factors'!$K$12:$P$12,0)),0)</f>
        <v>0</v>
      </c>
      <c r="O493" s="91">
        <f t="shared" si="29"/>
        <v>0</v>
      </c>
    </row>
    <row r="494" spans="4:15" s="122" customFormat="1" ht="14.65" customHeight="1">
      <c r="D494" s="91" t="s">
        <v>8</v>
      </c>
      <c r="E494" s="91" t="str">
        <f>'Scope 2'!$D$45</f>
        <v xml:space="preserve">Location 4: </v>
      </c>
      <c r="F494" s="91">
        <f>'Company information'!$M$19</f>
        <v>0</v>
      </c>
      <c r="G494" s="91" t="str">
        <f>'Scope 2'!$D$25</f>
        <v>Generated renewable electricity</v>
      </c>
      <c r="H494" s="91" t="str">
        <f>'Scope 2'!$F$49</f>
        <v>Select unit</v>
      </c>
      <c r="J494" s="91" t="str">
        <f t="shared" si="34"/>
        <v>Scope 2Location 4: Generated renewable electricitySelect unit</v>
      </c>
      <c r="K494" s="123">
        <v>2024</v>
      </c>
      <c r="L494" s="91">
        <f>IFERROR(INDEX('Scope 2'!$AI$17:$AO$99,MATCH(J494,'Scope 2'!$AI$17:$AI$99,0),MATCH(K494,'Scope 2'!$AI$17:$AO$17,0)),0)</f>
        <v>0</v>
      </c>
      <c r="M494" s="91" t="str">
        <f t="shared" si="31"/>
        <v>Scope 2Generated renewable electricitySelect unit</v>
      </c>
      <c r="N494" s="91">
        <f>IFERROR(INDEX('Emission factors'!$K$14:$P$305,MATCH(M494,'Emission factors'!$J$14:$J$305,0),MATCH(K494,'Emission factors'!$K$12:$P$12,0)),0)</f>
        <v>0</v>
      </c>
      <c r="O494" s="91">
        <f t="shared" si="29"/>
        <v>0</v>
      </c>
    </row>
    <row r="495" spans="4:15" s="122" customFormat="1" ht="14.65" customHeight="1">
      <c r="D495" s="91" t="s">
        <v>8</v>
      </c>
      <c r="E495" s="91" t="str">
        <f>'Scope 2'!$D$45</f>
        <v xml:space="preserve">Location 4: </v>
      </c>
      <c r="F495" s="91">
        <f>'Company information'!$M$19</f>
        <v>0</v>
      </c>
      <c r="G495" s="91" t="str">
        <f>'Scope 2'!$D$25</f>
        <v>Generated renewable electricity</v>
      </c>
      <c r="H495" s="91" t="str">
        <f>'Scope 2'!$F$49</f>
        <v>Select unit</v>
      </c>
      <c r="J495" s="91" t="str">
        <f t="shared" si="34"/>
        <v>Scope 2Location 4: Generated renewable electricitySelect unit</v>
      </c>
      <c r="K495" s="123">
        <v>2025</v>
      </c>
      <c r="L495" s="91">
        <f>IFERROR(INDEX('Scope 2'!$AI$17:$AO$99,MATCH(J495,'Scope 2'!$AI$17:$AI$99,0),MATCH(K495,'Scope 2'!$AI$17:$AO$17,0)),0)</f>
        <v>0</v>
      </c>
      <c r="M495" s="91" t="str">
        <f t="shared" si="31"/>
        <v>Scope 2Generated renewable electricitySelect unit</v>
      </c>
      <c r="N495" s="91">
        <f>IFERROR(INDEX('Emission factors'!$K$14:$P$305,MATCH(M495,'Emission factors'!$J$14:$J$305,0),MATCH(K495,'Emission factors'!$K$12:$P$12,0)),0)</f>
        <v>0</v>
      </c>
      <c r="O495" s="91">
        <f t="shared" si="29"/>
        <v>0</v>
      </c>
    </row>
    <row r="496" spans="4:15" s="122" customFormat="1" ht="14.65" customHeight="1">
      <c r="D496" s="91" t="s">
        <v>8</v>
      </c>
      <c r="E496" s="91" t="str">
        <f>'Scope 2'!$D$45</f>
        <v xml:space="preserve">Location 4: </v>
      </c>
      <c r="F496" s="91">
        <f>'Company information'!$M$19</f>
        <v>0</v>
      </c>
      <c r="G496" s="91" t="str">
        <f>'Scope 2'!$D$27</f>
        <v>District heating</v>
      </c>
      <c r="H496" s="91" t="str">
        <f>'Scope 2'!$F$51</f>
        <v>Select unit</v>
      </c>
      <c r="J496" s="91" t="str">
        <f t="shared" si="34"/>
        <v>Scope 2Location 4: District heatingSelect unit</v>
      </c>
      <c r="K496" s="123">
        <v>2020</v>
      </c>
      <c r="L496" s="91">
        <f>IFERROR(INDEX('Scope 2'!$AI$17:$AO$99,MATCH(J496,'Scope 2'!$AI$17:$AI$99,0),MATCH(K496,'Scope 2'!$AI$17:$AO$17,0)),0)</f>
        <v>0</v>
      </c>
      <c r="M496" s="91" t="str">
        <f t="shared" si="31"/>
        <v>Scope 2District heatingSelect unit</v>
      </c>
      <c r="N496" s="91">
        <f>IFERROR(INDEX('Emission factors'!$K$14:$P$305,MATCH(M496,'Emission factors'!$J$14:$J$305,0),MATCH(K496,'Emission factors'!$K$12:$P$12,0)),0)</f>
        <v>0</v>
      </c>
      <c r="O496" s="91">
        <f t="shared" si="29"/>
        <v>0</v>
      </c>
    </row>
    <row r="497" spans="4:15" s="122" customFormat="1" ht="14.65" customHeight="1">
      <c r="D497" s="91" t="s">
        <v>8</v>
      </c>
      <c r="E497" s="91" t="str">
        <f>'Scope 2'!$D$45</f>
        <v xml:space="preserve">Location 4: </v>
      </c>
      <c r="F497" s="91">
        <f>'Company information'!$M$19</f>
        <v>0</v>
      </c>
      <c r="G497" s="91" t="str">
        <f>'Scope 2'!$D$27</f>
        <v>District heating</v>
      </c>
      <c r="H497" s="91" t="str">
        <f>'Scope 2'!$F$51</f>
        <v>Select unit</v>
      </c>
      <c r="J497" s="91" t="str">
        <f t="shared" si="34"/>
        <v>Scope 2Location 4: District heatingSelect unit</v>
      </c>
      <c r="K497" s="123">
        <v>2021</v>
      </c>
      <c r="L497" s="91">
        <f>IFERROR(INDEX('Scope 2'!$AI$17:$AO$99,MATCH(J497,'Scope 2'!$AI$17:$AI$99,0),MATCH(K497,'Scope 2'!$AI$17:$AO$17,0)),0)</f>
        <v>0</v>
      </c>
      <c r="M497" s="91" t="str">
        <f t="shared" si="31"/>
        <v>Scope 2District heatingSelect unit</v>
      </c>
      <c r="N497" s="91">
        <f>IFERROR(INDEX('Emission factors'!$K$14:$P$305,MATCH(M497,'Emission factors'!$J$14:$J$305,0),MATCH(K497,'Emission factors'!$K$12:$P$12,0)),0)</f>
        <v>0</v>
      </c>
      <c r="O497" s="91">
        <f t="shared" si="29"/>
        <v>0</v>
      </c>
    </row>
    <row r="498" spans="4:15" s="122" customFormat="1" ht="14.65" customHeight="1">
      <c r="D498" s="91" t="s">
        <v>8</v>
      </c>
      <c r="E498" s="91" t="str">
        <f>'Scope 2'!$D$45</f>
        <v xml:space="preserve">Location 4: </v>
      </c>
      <c r="F498" s="91">
        <f>'Company information'!$M$19</f>
        <v>0</v>
      </c>
      <c r="G498" s="91" t="str">
        <f>'Scope 2'!$D$27</f>
        <v>District heating</v>
      </c>
      <c r="H498" s="91" t="str">
        <f>'Scope 2'!$F$51</f>
        <v>Select unit</v>
      </c>
      <c r="J498" s="91" t="str">
        <f t="shared" si="34"/>
        <v>Scope 2Location 4: District heatingSelect unit</v>
      </c>
      <c r="K498" s="123">
        <v>2022</v>
      </c>
      <c r="L498" s="91">
        <f>IFERROR(INDEX('Scope 2'!$AI$17:$AO$99,MATCH(J498,'Scope 2'!$AI$17:$AI$99,0),MATCH(K498,'Scope 2'!$AI$17:$AO$17,0)),0)</f>
        <v>0</v>
      </c>
      <c r="M498" s="91" t="str">
        <f t="shared" si="31"/>
        <v>Scope 2District heatingSelect unit</v>
      </c>
      <c r="N498" s="91">
        <f>IFERROR(INDEX('Emission factors'!$K$14:$P$305,MATCH(M498,'Emission factors'!$J$14:$J$305,0),MATCH(K498,'Emission factors'!$K$12:$P$12,0)),0)</f>
        <v>0</v>
      </c>
      <c r="O498" s="91">
        <f t="shared" si="29"/>
        <v>0</v>
      </c>
    </row>
    <row r="499" spans="4:15" s="122" customFormat="1" ht="14.65" customHeight="1">
      <c r="D499" s="91" t="s">
        <v>8</v>
      </c>
      <c r="E499" s="91" t="str">
        <f>'Scope 2'!$D$45</f>
        <v xml:space="preserve">Location 4: </v>
      </c>
      <c r="F499" s="91">
        <f>'Company information'!$M$19</f>
        <v>0</v>
      </c>
      <c r="G499" s="91" t="str">
        <f>'Scope 2'!$D$27</f>
        <v>District heating</v>
      </c>
      <c r="H499" s="91" t="str">
        <f>'Scope 2'!$F$51</f>
        <v>Select unit</v>
      </c>
      <c r="J499" s="91" t="str">
        <f t="shared" si="34"/>
        <v>Scope 2Location 4: District heatingSelect unit</v>
      </c>
      <c r="K499" s="123">
        <v>2023</v>
      </c>
      <c r="L499" s="91">
        <f>IFERROR(INDEX('Scope 2'!$AI$17:$AO$99,MATCH(J499,'Scope 2'!$AI$17:$AI$99,0),MATCH(K499,'Scope 2'!$AI$17:$AO$17,0)),0)</f>
        <v>0</v>
      </c>
      <c r="M499" s="91" t="str">
        <f t="shared" si="31"/>
        <v>Scope 2District heatingSelect unit</v>
      </c>
      <c r="N499" s="91">
        <f>IFERROR(INDEX('Emission factors'!$K$14:$P$305,MATCH(M499,'Emission factors'!$J$14:$J$305,0),MATCH(K499,'Emission factors'!$K$12:$P$12,0)),0)</f>
        <v>0</v>
      </c>
      <c r="O499" s="91">
        <f t="shared" si="29"/>
        <v>0</v>
      </c>
    </row>
    <row r="500" spans="4:15" s="122" customFormat="1" ht="14.65" customHeight="1">
      <c r="D500" s="91" t="s">
        <v>8</v>
      </c>
      <c r="E500" s="91" t="str">
        <f>'Scope 2'!$D$45</f>
        <v xml:space="preserve">Location 4: </v>
      </c>
      <c r="F500" s="91">
        <f>'Company information'!$M$19</f>
        <v>0</v>
      </c>
      <c r="G500" s="91" t="str">
        <f>'Scope 2'!$D$27</f>
        <v>District heating</v>
      </c>
      <c r="H500" s="91" t="str">
        <f>'Scope 2'!$F$51</f>
        <v>Select unit</v>
      </c>
      <c r="J500" s="91" t="str">
        <f t="shared" si="34"/>
        <v>Scope 2Location 4: District heatingSelect unit</v>
      </c>
      <c r="K500" s="123">
        <v>2024</v>
      </c>
      <c r="L500" s="91">
        <f>IFERROR(INDEX('Scope 2'!$AI$17:$AO$99,MATCH(J500,'Scope 2'!$AI$17:$AI$99,0),MATCH(K500,'Scope 2'!$AI$17:$AO$17,0)),0)</f>
        <v>0</v>
      </c>
      <c r="M500" s="91" t="str">
        <f t="shared" si="31"/>
        <v>Scope 2District heatingSelect unit</v>
      </c>
      <c r="N500" s="91">
        <f>IFERROR(INDEX('Emission factors'!$K$14:$P$305,MATCH(M500,'Emission factors'!$J$14:$J$305,0),MATCH(K500,'Emission factors'!$K$12:$P$12,0)),0)</f>
        <v>0</v>
      </c>
      <c r="O500" s="91">
        <f t="shared" si="29"/>
        <v>0</v>
      </c>
    </row>
    <row r="501" spans="4:15" s="122" customFormat="1" ht="14.65" customHeight="1">
      <c r="D501" s="91" t="s">
        <v>8</v>
      </c>
      <c r="E501" s="91" t="str">
        <f>'Scope 2'!$D$45</f>
        <v xml:space="preserve">Location 4: </v>
      </c>
      <c r="F501" s="91">
        <f>'Company information'!$M$19</f>
        <v>0</v>
      </c>
      <c r="G501" s="91" t="str">
        <f>'Scope 2'!$D$27</f>
        <v>District heating</v>
      </c>
      <c r="H501" s="91" t="str">
        <f>'Scope 2'!$F$51</f>
        <v>Select unit</v>
      </c>
      <c r="J501" s="91" t="str">
        <f t="shared" si="34"/>
        <v>Scope 2Location 4: District heatingSelect unit</v>
      </c>
      <c r="K501" s="123">
        <v>2025</v>
      </c>
      <c r="L501" s="91">
        <f>IFERROR(INDEX('Scope 2'!$AI$17:$AO$99,MATCH(J501,'Scope 2'!$AI$17:$AI$99,0),MATCH(K501,'Scope 2'!$AI$17:$AO$17,0)),0)</f>
        <v>0</v>
      </c>
      <c r="M501" s="91" t="str">
        <f t="shared" si="31"/>
        <v>Scope 2District heatingSelect unit</v>
      </c>
      <c r="N501" s="91">
        <f>IFERROR(INDEX('Emission factors'!$K$14:$P$305,MATCH(M501,'Emission factors'!$J$14:$J$305,0),MATCH(K501,'Emission factors'!$K$12:$P$12,0)),0)</f>
        <v>0</v>
      </c>
      <c r="O501" s="91">
        <f t="shared" si="29"/>
        <v>0</v>
      </c>
    </row>
    <row r="502" spans="4:15" s="122" customFormat="1" ht="14.65" customHeight="1">
      <c r="D502" s="91" t="s">
        <v>8</v>
      </c>
      <c r="E502" s="91" t="str">
        <f>'Scope 2'!$D$53</f>
        <v xml:space="preserve">Location 5: </v>
      </c>
      <c r="F502" s="91">
        <f>'Company information'!$M$20</f>
        <v>0</v>
      </c>
      <c r="G502" s="91" t="str">
        <f>'Scope 2'!$D$23</f>
        <v>Purchased non-renewable electricity</v>
      </c>
      <c r="H502" s="91" t="str">
        <f>'Scope 2'!$F$55</f>
        <v>Select unit</v>
      </c>
      <c r="I502" s="91" t="s">
        <v>191</v>
      </c>
      <c r="J502" s="91" t="str">
        <f>D502&amp;E502&amp;G502&amp;H502</f>
        <v>Scope 2Location 5: Purchased non-renewable electricitySelect unit</v>
      </c>
      <c r="K502" s="123">
        <v>2020</v>
      </c>
      <c r="L502" s="91">
        <f>IFERROR(INDEX('Scope 2'!$AI$17:$AO$99,MATCH(J502,'Scope 2'!$AI$17:$AI$99,0),MATCH(K502,'Scope 2'!$AI$17:$AO$17,0)),0)</f>
        <v>0</v>
      </c>
      <c r="M502" s="91" t="str">
        <f t="shared" ref="M502:M513" si="35">D502&amp;G502&amp;F502&amp;H502&amp;I502</f>
        <v>Scope 2Purchased non-renewable electricity0Select unitMarket-based</v>
      </c>
      <c r="N502" s="91">
        <f>IFERROR(INDEX('Emission factors'!$K$14:$P$305,MATCH(M502,'Emission factors'!$J$14:$J$305,0),MATCH(K502,'Emission factors'!$K$12:$P$12,0)),0)</f>
        <v>0</v>
      </c>
      <c r="O502" s="91">
        <f t="shared" si="29"/>
        <v>0</v>
      </c>
    </row>
    <row r="503" spans="4:15" s="122" customFormat="1" ht="14.65" customHeight="1">
      <c r="D503" s="91" t="s">
        <v>8</v>
      </c>
      <c r="E503" s="91" t="str">
        <f>'Scope 2'!$D$53</f>
        <v xml:space="preserve">Location 5: </v>
      </c>
      <c r="F503" s="91">
        <f>'Company information'!$M$20</f>
        <v>0</v>
      </c>
      <c r="G503" s="91" t="str">
        <f>'Scope 2'!$D$23</f>
        <v>Purchased non-renewable electricity</v>
      </c>
      <c r="H503" s="91" t="str">
        <f>'Scope 2'!$F$55</f>
        <v>Select unit</v>
      </c>
      <c r="I503" s="91" t="s">
        <v>191</v>
      </c>
      <c r="J503" s="91" t="str">
        <f t="shared" ref="J503:J513" si="36">D503&amp;E503&amp;G503&amp;H503</f>
        <v>Scope 2Location 5: Purchased non-renewable electricitySelect unit</v>
      </c>
      <c r="K503" s="123">
        <v>2021</v>
      </c>
      <c r="L503" s="91">
        <f>IFERROR(INDEX('Scope 2'!$AI$17:$AO$99,MATCH(J503,'Scope 2'!$AI$17:$AI$99,0),MATCH(K503,'Scope 2'!$AI$17:$AO$17,0)),0)</f>
        <v>0</v>
      </c>
      <c r="M503" s="91" t="str">
        <f t="shared" si="35"/>
        <v>Scope 2Purchased non-renewable electricity0Select unitMarket-based</v>
      </c>
      <c r="N503" s="91">
        <f>IFERROR(INDEX('Emission factors'!$K$14:$P$305,MATCH(M503,'Emission factors'!$J$14:$J$305,0),MATCH(K503,'Emission factors'!$K$12:$P$12,0)),0)</f>
        <v>0</v>
      </c>
      <c r="O503" s="91">
        <f t="shared" si="29"/>
        <v>0</v>
      </c>
    </row>
    <row r="504" spans="4:15" s="122" customFormat="1" ht="14.65" customHeight="1">
      <c r="D504" s="91" t="s">
        <v>8</v>
      </c>
      <c r="E504" s="91" t="str">
        <f>'Scope 2'!$D$53</f>
        <v xml:space="preserve">Location 5: </v>
      </c>
      <c r="F504" s="91">
        <f>'Company information'!$M$20</f>
        <v>0</v>
      </c>
      <c r="G504" s="91" t="str">
        <f>'Scope 2'!$D$23</f>
        <v>Purchased non-renewable electricity</v>
      </c>
      <c r="H504" s="91" t="str">
        <f>'Scope 2'!$F$55</f>
        <v>Select unit</v>
      </c>
      <c r="I504" s="91" t="s">
        <v>191</v>
      </c>
      <c r="J504" s="91" t="str">
        <f t="shared" si="36"/>
        <v>Scope 2Location 5: Purchased non-renewable electricitySelect unit</v>
      </c>
      <c r="K504" s="123">
        <v>2022</v>
      </c>
      <c r="L504" s="91">
        <f>IFERROR(INDEX('Scope 2'!$AI$17:$AO$99,MATCH(J504,'Scope 2'!$AI$17:$AI$99,0),MATCH(K504,'Scope 2'!$AI$17:$AO$17,0)),0)</f>
        <v>0</v>
      </c>
      <c r="M504" s="91" t="str">
        <f t="shared" si="35"/>
        <v>Scope 2Purchased non-renewable electricity0Select unitMarket-based</v>
      </c>
      <c r="N504" s="91">
        <f>IFERROR(INDEX('Emission factors'!$K$14:$P$305,MATCH(M504,'Emission factors'!$J$14:$J$305,0),MATCH(K504,'Emission factors'!$K$12:$P$12,0)),0)</f>
        <v>0</v>
      </c>
      <c r="O504" s="91">
        <f t="shared" si="29"/>
        <v>0</v>
      </c>
    </row>
    <row r="505" spans="4:15" s="122" customFormat="1" ht="14.65" customHeight="1">
      <c r="D505" s="91" t="s">
        <v>8</v>
      </c>
      <c r="E505" s="91" t="str">
        <f>'Scope 2'!$D$53</f>
        <v xml:space="preserve">Location 5: </v>
      </c>
      <c r="F505" s="91">
        <f>'Company information'!$M$20</f>
        <v>0</v>
      </c>
      <c r="G505" s="91" t="str">
        <f>'Scope 2'!$D$23</f>
        <v>Purchased non-renewable electricity</v>
      </c>
      <c r="H505" s="91" t="str">
        <f>'Scope 2'!$F$55</f>
        <v>Select unit</v>
      </c>
      <c r="I505" s="91" t="s">
        <v>191</v>
      </c>
      <c r="J505" s="91" t="str">
        <f t="shared" si="36"/>
        <v>Scope 2Location 5: Purchased non-renewable electricitySelect unit</v>
      </c>
      <c r="K505" s="123">
        <v>2023</v>
      </c>
      <c r="L505" s="91">
        <f>IFERROR(INDEX('Scope 2'!$AI$17:$AO$99,MATCH(J505,'Scope 2'!$AI$17:$AI$99,0),MATCH(K505,'Scope 2'!$AI$17:$AO$17,0)),0)</f>
        <v>0</v>
      </c>
      <c r="M505" s="91" t="str">
        <f t="shared" si="35"/>
        <v>Scope 2Purchased non-renewable electricity0Select unitMarket-based</v>
      </c>
      <c r="N505" s="91">
        <f>IFERROR(INDEX('Emission factors'!$K$14:$P$305,MATCH(M505,'Emission factors'!$J$14:$J$305,0),MATCH(K505,'Emission factors'!$K$12:$P$12,0)),0)</f>
        <v>0</v>
      </c>
      <c r="O505" s="91">
        <f t="shared" si="29"/>
        <v>0</v>
      </c>
    </row>
    <row r="506" spans="4:15" s="122" customFormat="1" ht="14.65" customHeight="1">
      <c r="D506" s="91" t="s">
        <v>8</v>
      </c>
      <c r="E506" s="91" t="str">
        <f>'Scope 2'!$D$53</f>
        <v xml:space="preserve">Location 5: </v>
      </c>
      <c r="F506" s="91">
        <f>'Company information'!$M$20</f>
        <v>0</v>
      </c>
      <c r="G506" s="91" t="str">
        <f>'Scope 2'!$D$23</f>
        <v>Purchased non-renewable electricity</v>
      </c>
      <c r="H506" s="91" t="str">
        <f>'Scope 2'!$F$55</f>
        <v>Select unit</v>
      </c>
      <c r="I506" s="91" t="s">
        <v>191</v>
      </c>
      <c r="J506" s="91" t="str">
        <f t="shared" si="36"/>
        <v>Scope 2Location 5: Purchased non-renewable electricitySelect unit</v>
      </c>
      <c r="K506" s="123">
        <v>2024</v>
      </c>
      <c r="L506" s="91">
        <f>IFERROR(INDEX('Scope 2'!$AI$17:$AO$99,MATCH(J506,'Scope 2'!$AI$17:$AI$99,0),MATCH(K506,'Scope 2'!$AI$17:$AO$17,0)),0)</f>
        <v>0</v>
      </c>
      <c r="M506" s="91" t="str">
        <f t="shared" si="35"/>
        <v>Scope 2Purchased non-renewable electricity0Select unitMarket-based</v>
      </c>
      <c r="N506" s="91">
        <f>IFERROR(INDEX('Emission factors'!$K$14:$P$305,MATCH(M506,'Emission factors'!$J$14:$J$305,0),MATCH(K506,'Emission factors'!$K$12:$P$12,0)),0)</f>
        <v>0</v>
      </c>
      <c r="O506" s="91">
        <f t="shared" si="29"/>
        <v>0</v>
      </c>
    </row>
    <row r="507" spans="4:15" s="122" customFormat="1" ht="14.65" customHeight="1">
      <c r="D507" s="91" t="s">
        <v>8</v>
      </c>
      <c r="E507" s="91" t="str">
        <f>'Scope 2'!$D$53</f>
        <v xml:space="preserve">Location 5: </v>
      </c>
      <c r="F507" s="91">
        <f>'Company information'!$M$20</f>
        <v>0</v>
      </c>
      <c r="G507" s="91" t="str">
        <f>'Scope 2'!$D$23</f>
        <v>Purchased non-renewable electricity</v>
      </c>
      <c r="H507" s="91" t="str">
        <f>'Scope 2'!$F$55</f>
        <v>Select unit</v>
      </c>
      <c r="I507" s="91" t="s">
        <v>191</v>
      </c>
      <c r="J507" s="91" t="str">
        <f t="shared" si="36"/>
        <v>Scope 2Location 5: Purchased non-renewable electricitySelect unit</v>
      </c>
      <c r="K507" s="123">
        <v>2025</v>
      </c>
      <c r="L507" s="91">
        <f>IFERROR(INDEX('Scope 2'!$AI$17:$AO$99,MATCH(J507,'Scope 2'!$AI$17:$AI$99,0),MATCH(K507,'Scope 2'!$AI$17:$AO$17,0)),0)</f>
        <v>0</v>
      </c>
      <c r="M507" s="91" t="str">
        <f t="shared" si="35"/>
        <v>Scope 2Purchased non-renewable electricity0Select unitMarket-based</v>
      </c>
      <c r="N507" s="91">
        <f>IFERROR(INDEX('Emission factors'!$K$14:$P$305,MATCH(M507,'Emission factors'!$J$14:$J$305,0),MATCH(K507,'Emission factors'!$K$12:$P$12,0)),0)</f>
        <v>0</v>
      </c>
      <c r="O507" s="91">
        <f t="shared" si="29"/>
        <v>0</v>
      </c>
    </row>
    <row r="508" spans="4:15" s="122" customFormat="1" ht="14.65" customHeight="1">
      <c r="D508" s="91" t="s">
        <v>8</v>
      </c>
      <c r="E508" s="91" t="str">
        <f>'Scope 2'!$D$53</f>
        <v xml:space="preserve">Location 5: </v>
      </c>
      <c r="F508" s="91">
        <f>'Company information'!$M$20</f>
        <v>0</v>
      </c>
      <c r="G508" s="91" t="str">
        <f>'Scope 2'!$D$23</f>
        <v>Purchased non-renewable electricity</v>
      </c>
      <c r="H508" s="91" t="str">
        <f>'Scope 2'!$F$55</f>
        <v>Select unit</v>
      </c>
      <c r="I508" s="91" t="s">
        <v>230</v>
      </c>
      <c r="J508" s="91" t="str">
        <f t="shared" si="36"/>
        <v>Scope 2Location 5: Purchased non-renewable electricitySelect unit</v>
      </c>
      <c r="K508" s="123">
        <v>2020</v>
      </c>
      <c r="L508" s="91">
        <f>IFERROR(INDEX('Scope 2'!$AI$17:$AO$99,MATCH(J508,'Scope 2'!$AI$17:$AI$99,0),MATCH(K508,'Scope 2'!$AI$17:$AO$17,0)),0)</f>
        <v>0</v>
      </c>
      <c r="M508" s="91" t="str">
        <f t="shared" si="35"/>
        <v>Scope 2Purchased non-renewable electricity0Select unitLocation-based</v>
      </c>
      <c r="N508" s="91">
        <f>IFERROR(INDEX('Emission factors'!$K$14:$P$305,MATCH(M508,'Emission factors'!$J$14:$J$305,0),MATCH(K508,'Emission factors'!$K$12:$P$12,0)),0)</f>
        <v>0</v>
      </c>
      <c r="O508" s="91">
        <f t="shared" si="29"/>
        <v>0</v>
      </c>
    </row>
    <row r="509" spans="4:15" s="122" customFormat="1" ht="14.65" customHeight="1">
      <c r="D509" s="91" t="s">
        <v>8</v>
      </c>
      <c r="E509" s="91" t="str">
        <f>'Scope 2'!$D$53</f>
        <v xml:space="preserve">Location 5: </v>
      </c>
      <c r="F509" s="91">
        <f>'Company information'!$M$20</f>
        <v>0</v>
      </c>
      <c r="G509" s="91" t="str">
        <f>'Scope 2'!$D$23</f>
        <v>Purchased non-renewable electricity</v>
      </c>
      <c r="H509" s="91" t="str">
        <f>'Scope 2'!$F$55</f>
        <v>Select unit</v>
      </c>
      <c r="I509" s="91" t="s">
        <v>230</v>
      </c>
      <c r="J509" s="91" t="str">
        <f t="shared" si="36"/>
        <v>Scope 2Location 5: Purchased non-renewable electricitySelect unit</v>
      </c>
      <c r="K509" s="123">
        <v>2021</v>
      </c>
      <c r="L509" s="91">
        <f>IFERROR(INDEX('Scope 2'!$AI$17:$AO$99,MATCH(J509,'Scope 2'!$AI$17:$AI$99,0),MATCH(K509,'Scope 2'!$AI$17:$AO$17,0)),0)</f>
        <v>0</v>
      </c>
      <c r="M509" s="91" t="str">
        <f t="shared" si="35"/>
        <v>Scope 2Purchased non-renewable electricity0Select unitLocation-based</v>
      </c>
      <c r="N509" s="91">
        <f>IFERROR(INDEX('Emission factors'!$K$14:$P$305,MATCH(M509,'Emission factors'!$J$14:$J$305,0),MATCH(K509,'Emission factors'!$K$12:$P$12,0)),0)</f>
        <v>0</v>
      </c>
      <c r="O509" s="91">
        <f t="shared" si="29"/>
        <v>0</v>
      </c>
    </row>
    <row r="510" spans="4:15" s="122" customFormat="1" ht="14.65" customHeight="1">
      <c r="D510" s="91" t="s">
        <v>8</v>
      </c>
      <c r="E510" s="91" t="str">
        <f>'Scope 2'!$D$53</f>
        <v xml:space="preserve">Location 5: </v>
      </c>
      <c r="F510" s="91">
        <f>'Company information'!$M$20</f>
        <v>0</v>
      </c>
      <c r="G510" s="91" t="str">
        <f>'Scope 2'!$D$23</f>
        <v>Purchased non-renewable electricity</v>
      </c>
      <c r="H510" s="91" t="str">
        <f>'Scope 2'!$F$55</f>
        <v>Select unit</v>
      </c>
      <c r="I510" s="91" t="s">
        <v>230</v>
      </c>
      <c r="J510" s="91" t="str">
        <f t="shared" si="36"/>
        <v>Scope 2Location 5: Purchased non-renewable electricitySelect unit</v>
      </c>
      <c r="K510" s="123">
        <v>2022</v>
      </c>
      <c r="L510" s="91">
        <f>IFERROR(INDEX('Scope 2'!$AI$17:$AO$99,MATCH(J510,'Scope 2'!$AI$17:$AI$99,0),MATCH(K510,'Scope 2'!$AI$17:$AO$17,0)),0)</f>
        <v>0</v>
      </c>
      <c r="M510" s="91" t="str">
        <f t="shared" si="35"/>
        <v>Scope 2Purchased non-renewable electricity0Select unitLocation-based</v>
      </c>
      <c r="N510" s="91">
        <f>IFERROR(INDEX('Emission factors'!$K$14:$P$305,MATCH(M510,'Emission factors'!$J$14:$J$305,0),MATCH(K510,'Emission factors'!$K$12:$P$12,0)),0)</f>
        <v>0</v>
      </c>
      <c r="O510" s="91">
        <f t="shared" si="29"/>
        <v>0</v>
      </c>
    </row>
    <row r="511" spans="4:15" s="122" customFormat="1" ht="14.65" customHeight="1">
      <c r="D511" s="91" t="s">
        <v>8</v>
      </c>
      <c r="E511" s="91" t="str">
        <f>'Scope 2'!$D$53</f>
        <v xml:space="preserve">Location 5: </v>
      </c>
      <c r="F511" s="91">
        <f>'Company information'!$M$20</f>
        <v>0</v>
      </c>
      <c r="G511" s="91" t="str">
        <f>'Scope 2'!$D$23</f>
        <v>Purchased non-renewable electricity</v>
      </c>
      <c r="H511" s="91" t="str">
        <f>'Scope 2'!$F$55</f>
        <v>Select unit</v>
      </c>
      <c r="I511" s="91" t="s">
        <v>230</v>
      </c>
      <c r="J511" s="91" t="str">
        <f t="shared" si="36"/>
        <v>Scope 2Location 5: Purchased non-renewable electricitySelect unit</v>
      </c>
      <c r="K511" s="123">
        <v>2023</v>
      </c>
      <c r="L511" s="91">
        <f>IFERROR(INDEX('Scope 2'!$AI$17:$AO$99,MATCH(J511,'Scope 2'!$AI$17:$AI$99,0),MATCH(K511,'Scope 2'!$AI$17:$AO$17,0)),0)</f>
        <v>0</v>
      </c>
      <c r="M511" s="91" t="str">
        <f t="shared" si="35"/>
        <v>Scope 2Purchased non-renewable electricity0Select unitLocation-based</v>
      </c>
      <c r="N511" s="91">
        <f>IFERROR(INDEX('Emission factors'!$K$14:$P$305,MATCH(M511,'Emission factors'!$J$14:$J$305,0),MATCH(K511,'Emission factors'!$K$12:$P$12,0)),0)</f>
        <v>0</v>
      </c>
      <c r="O511" s="91">
        <f t="shared" si="29"/>
        <v>0</v>
      </c>
    </row>
    <row r="512" spans="4:15" s="122" customFormat="1" ht="14.65" customHeight="1">
      <c r="D512" s="91" t="s">
        <v>8</v>
      </c>
      <c r="E512" s="91" t="str">
        <f>'Scope 2'!$D$53</f>
        <v xml:space="preserve">Location 5: </v>
      </c>
      <c r="F512" s="91">
        <f>'Company information'!$M$20</f>
        <v>0</v>
      </c>
      <c r="G512" s="91" t="str">
        <f>'Scope 2'!$D$23</f>
        <v>Purchased non-renewable electricity</v>
      </c>
      <c r="H512" s="91" t="str">
        <f>'Scope 2'!$F$55</f>
        <v>Select unit</v>
      </c>
      <c r="I512" s="91" t="s">
        <v>230</v>
      </c>
      <c r="J512" s="91" t="str">
        <f t="shared" si="36"/>
        <v>Scope 2Location 5: Purchased non-renewable electricitySelect unit</v>
      </c>
      <c r="K512" s="123">
        <v>2024</v>
      </c>
      <c r="L512" s="91">
        <f>IFERROR(INDEX('Scope 2'!$AI$17:$AO$99,MATCH(J512,'Scope 2'!$AI$17:$AI$99,0),MATCH(K512,'Scope 2'!$AI$17:$AO$17,0)),0)</f>
        <v>0</v>
      </c>
      <c r="M512" s="91" t="str">
        <f t="shared" si="35"/>
        <v>Scope 2Purchased non-renewable electricity0Select unitLocation-based</v>
      </c>
      <c r="N512" s="91">
        <f>IFERROR(INDEX('Emission factors'!$K$14:$P$305,MATCH(M512,'Emission factors'!$J$14:$J$305,0),MATCH(K512,'Emission factors'!$K$12:$P$12,0)),0)</f>
        <v>0</v>
      </c>
      <c r="O512" s="91">
        <f t="shared" si="29"/>
        <v>0</v>
      </c>
    </row>
    <row r="513" spans="4:15" s="122" customFormat="1" ht="14.65" customHeight="1">
      <c r="D513" s="91" t="s">
        <v>8</v>
      </c>
      <c r="E513" s="91" t="str">
        <f>'Scope 2'!$D$53</f>
        <v xml:space="preserve">Location 5: </v>
      </c>
      <c r="F513" s="91">
        <f>'Company information'!$M$20</f>
        <v>0</v>
      </c>
      <c r="G513" s="91" t="str">
        <f>'Scope 2'!$D$23</f>
        <v>Purchased non-renewable electricity</v>
      </c>
      <c r="H513" s="91" t="str">
        <f>'Scope 2'!$F$55</f>
        <v>Select unit</v>
      </c>
      <c r="I513" s="91" t="s">
        <v>230</v>
      </c>
      <c r="J513" s="91" t="str">
        <f t="shared" si="36"/>
        <v>Scope 2Location 5: Purchased non-renewable electricitySelect unit</v>
      </c>
      <c r="K513" s="123">
        <v>2025</v>
      </c>
      <c r="L513" s="91">
        <f>IFERROR(INDEX('Scope 2'!$AI$17:$AO$99,MATCH(J513,'Scope 2'!$AI$17:$AI$99,0),MATCH(K513,'Scope 2'!$AI$17:$AO$17,0)),0)</f>
        <v>0</v>
      </c>
      <c r="M513" s="91" t="str">
        <f t="shared" si="35"/>
        <v>Scope 2Purchased non-renewable electricity0Select unitLocation-based</v>
      </c>
      <c r="N513" s="91">
        <f>IFERROR(INDEX('Emission factors'!$K$14:$P$305,MATCH(M513,'Emission factors'!$J$14:$J$305,0),MATCH(K513,'Emission factors'!$K$12:$P$12,0)),0)</f>
        <v>0</v>
      </c>
      <c r="O513" s="91">
        <f t="shared" si="29"/>
        <v>0</v>
      </c>
    </row>
    <row r="514" spans="4:15" s="122" customFormat="1" ht="14.65" customHeight="1">
      <c r="D514" s="91" t="s">
        <v>8</v>
      </c>
      <c r="E514" s="91" t="str">
        <f>'Scope 2'!$D$53</f>
        <v xml:space="preserve">Location 5: </v>
      </c>
      <c r="F514" s="91">
        <f>'Company information'!$M$20</f>
        <v>0</v>
      </c>
      <c r="G514" s="91" t="str">
        <f>'Scope 2'!$D$24</f>
        <v>Purchased renewable electricity</v>
      </c>
      <c r="H514" s="91" t="str">
        <f>'Scope 2'!$F$56</f>
        <v>Select unit</v>
      </c>
      <c r="J514" s="91" t="str">
        <f t="shared" si="34"/>
        <v>Scope 2Location 5: Purchased renewable electricitySelect unit</v>
      </c>
      <c r="K514" s="123">
        <v>2020</v>
      </c>
      <c r="L514" s="91">
        <f>IFERROR(INDEX('Scope 2'!$AI$17:$AO$99,MATCH(J514,'Scope 2'!$AI$17:$AI$99,0),MATCH(K514,'Scope 2'!$AI$17:$AO$17,0)),0)</f>
        <v>0</v>
      </c>
      <c r="M514" s="91" t="str">
        <f t="shared" si="31"/>
        <v>Scope 2Purchased renewable electricitySelect unit</v>
      </c>
      <c r="N514" s="91">
        <f>IFERROR(INDEX('Emission factors'!$K$14:$P$305,MATCH(M514,'Emission factors'!$J$14:$J$305,0),MATCH(K514,'Emission factors'!$K$12:$P$12,0)),0)</f>
        <v>0</v>
      </c>
      <c r="O514" s="91">
        <f t="shared" si="29"/>
        <v>0</v>
      </c>
    </row>
    <row r="515" spans="4:15" s="122" customFormat="1" ht="14.65" customHeight="1">
      <c r="D515" s="91" t="s">
        <v>8</v>
      </c>
      <c r="E515" s="91" t="str">
        <f>'Scope 2'!$D$53</f>
        <v xml:space="preserve">Location 5: </v>
      </c>
      <c r="F515" s="91">
        <f>'Company information'!$M$20</f>
        <v>0</v>
      </c>
      <c r="G515" s="91" t="str">
        <f>'Scope 2'!$D$24</f>
        <v>Purchased renewable electricity</v>
      </c>
      <c r="H515" s="91" t="str">
        <f>'Scope 2'!$F$56</f>
        <v>Select unit</v>
      </c>
      <c r="J515" s="91" t="str">
        <f t="shared" si="34"/>
        <v>Scope 2Location 5: Purchased renewable electricitySelect unit</v>
      </c>
      <c r="K515" s="123">
        <v>2021</v>
      </c>
      <c r="L515" s="91">
        <f>IFERROR(INDEX('Scope 2'!$AI$17:$AO$99,MATCH(J515,'Scope 2'!$AI$17:$AI$99,0),MATCH(K515,'Scope 2'!$AI$17:$AO$17,0)),0)</f>
        <v>0</v>
      </c>
      <c r="M515" s="91" t="str">
        <f t="shared" si="31"/>
        <v>Scope 2Purchased renewable electricitySelect unit</v>
      </c>
      <c r="N515" s="91">
        <f>IFERROR(INDEX('Emission factors'!$K$14:$P$305,MATCH(M515,'Emission factors'!$J$14:$J$305,0),MATCH(K515,'Emission factors'!$K$12:$P$12,0)),0)</f>
        <v>0</v>
      </c>
      <c r="O515" s="91">
        <f t="shared" si="29"/>
        <v>0</v>
      </c>
    </row>
    <row r="516" spans="4:15" s="122" customFormat="1" ht="14.65" customHeight="1">
      <c r="D516" s="91" t="s">
        <v>8</v>
      </c>
      <c r="E516" s="91" t="str">
        <f>'Scope 2'!$D$53</f>
        <v xml:space="preserve">Location 5: </v>
      </c>
      <c r="F516" s="91">
        <f>'Company information'!$M$20</f>
        <v>0</v>
      </c>
      <c r="G516" s="91" t="str">
        <f>'Scope 2'!$D$24</f>
        <v>Purchased renewable electricity</v>
      </c>
      <c r="H516" s="91" t="str">
        <f>'Scope 2'!$F$56</f>
        <v>Select unit</v>
      </c>
      <c r="J516" s="91" t="str">
        <f t="shared" si="34"/>
        <v>Scope 2Location 5: Purchased renewable electricitySelect unit</v>
      </c>
      <c r="K516" s="123">
        <v>2022</v>
      </c>
      <c r="L516" s="91">
        <f>IFERROR(INDEX('Scope 2'!$AI$17:$AO$99,MATCH(J516,'Scope 2'!$AI$17:$AI$99,0),MATCH(K516,'Scope 2'!$AI$17:$AO$17,0)),0)</f>
        <v>0</v>
      </c>
      <c r="M516" s="91" t="str">
        <f t="shared" si="31"/>
        <v>Scope 2Purchased renewable electricitySelect unit</v>
      </c>
      <c r="N516" s="91">
        <f>IFERROR(INDEX('Emission factors'!$K$14:$P$305,MATCH(M516,'Emission factors'!$J$14:$J$305,0),MATCH(K516,'Emission factors'!$K$12:$P$12,0)),0)</f>
        <v>0</v>
      </c>
      <c r="O516" s="91">
        <f t="shared" si="29"/>
        <v>0</v>
      </c>
    </row>
    <row r="517" spans="4:15" s="122" customFormat="1" ht="14.65" customHeight="1">
      <c r="D517" s="91" t="s">
        <v>8</v>
      </c>
      <c r="E517" s="91" t="str">
        <f>'Scope 2'!$D$53</f>
        <v xml:space="preserve">Location 5: </v>
      </c>
      <c r="F517" s="91">
        <f>'Company information'!$M$20</f>
        <v>0</v>
      </c>
      <c r="G517" s="91" t="str">
        <f>'Scope 2'!$D$24</f>
        <v>Purchased renewable electricity</v>
      </c>
      <c r="H517" s="91" t="str">
        <f>'Scope 2'!$F$56</f>
        <v>Select unit</v>
      </c>
      <c r="J517" s="91" t="str">
        <f t="shared" si="34"/>
        <v>Scope 2Location 5: Purchased renewable electricitySelect unit</v>
      </c>
      <c r="K517" s="123">
        <v>2023</v>
      </c>
      <c r="L517" s="91">
        <f>IFERROR(INDEX('Scope 2'!$AI$17:$AO$99,MATCH(J517,'Scope 2'!$AI$17:$AI$99,0),MATCH(K517,'Scope 2'!$AI$17:$AO$17,0)),0)</f>
        <v>0</v>
      </c>
      <c r="M517" s="91" t="str">
        <f t="shared" ref="M517:M580" si="37">D517&amp;G517&amp;H517&amp;I517</f>
        <v>Scope 2Purchased renewable electricitySelect unit</v>
      </c>
      <c r="N517" s="91">
        <f>IFERROR(INDEX('Emission factors'!$K$14:$P$305,MATCH(M517,'Emission factors'!$J$14:$J$305,0),MATCH(K517,'Emission factors'!$K$12:$P$12,0)),0)</f>
        <v>0</v>
      </c>
      <c r="O517" s="91">
        <f t="shared" ref="O517:O580" si="38">L517*N517</f>
        <v>0</v>
      </c>
    </row>
    <row r="518" spans="4:15" s="122" customFormat="1" ht="14.65" customHeight="1">
      <c r="D518" s="91" t="s">
        <v>8</v>
      </c>
      <c r="E518" s="91" t="str">
        <f>'Scope 2'!$D$53</f>
        <v xml:space="preserve">Location 5: </v>
      </c>
      <c r="F518" s="91">
        <f>'Company information'!$M$20</f>
        <v>0</v>
      </c>
      <c r="G518" s="91" t="str">
        <f>'Scope 2'!$D$24</f>
        <v>Purchased renewable electricity</v>
      </c>
      <c r="H518" s="91" t="str">
        <f>'Scope 2'!$F$56</f>
        <v>Select unit</v>
      </c>
      <c r="J518" s="91" t="str">
        <f t="shared" si="34"/>
        <v>Scope 2Location 5: Purchased renewable electricitySelect unit</v>
      </c>
      <c r="K518" s="123">
        <v>2024</v>
      </c>
      <c r="L518" s="91">
        <f>IFERROR(INDEX('Scope 2'!$AI$17:$AO$99,MATCH(J518,'Scope 2'!$AI$17:$AI$99,0),MATCH(K518,'Scope 2'!$AI$17:$AO$17,0)),0)</f>
        <v>0</v>
      </c>
      <c r="M518" s="91" t="str">
        <f t="shared" si="37"/>
        <v>Scope 2Purchased renewable electricitySelect unit</v>
      </c>
      <c r="N518" s="91">
        <f>IFERROR(INDEX('Emission factors'!$K$14:$P$305,MATCH(M518,'Emission factors'!$J$14:$J$305,0),MATCH(K518,'Emission factors'!$K$12:$P$12,0)),0)</f>
        <v>0</v>
      </c>
      <c r="O518" s="91">
        <f t="shared" si="38"/>
        <v>0</v>
      </c>
    </row>
    <row r="519" spans="4:15" s="122" customFormat="1" ht="14.65" customHeight="1">
      <c r="D519" s="91" t="s">
        <v>8</v>
      </c>
      <c r="E519" s="91" t="str">
        <f>'Scope 2'!$D$53</f>
        <v xml:space="preserve">Location 5: </v>
      </c>
      <c r="F519" s="91">
        <f>'Company information'!$M$20</f>
        <v>0</v>
      </c>
      <c r="G519" s="91" t="str">
        <f>'Scope 2'!$D$24</f>
        <v>Purchased renewable electricity</v>
      </c>
      <c r="H519" s="91" t="str">
        <f>'Scope 2'!$F$56</f>
        <v>Select unit</v>
      </c>
      <c r="J519" s="91" t="str">
        <f t="shared" si="34"/>
        <v>Scope 2Location 5: Purchased renewable electricitySelect unit</v>
      </c>
      <c r="K519" s="123">
        <v>2025</v>
      </c>
      <c r="L519" s="91">
        <f>IFERROR(INDEX('Scope 2'!$AI$17:$AO$99,MATCH(J519,'Scope 2'!$AI$17:$AI$99,0),MATCH(K519,'Scope 2'!$AI$17:$AO$17,0)),0)</f>
        <v>0</v>
      </c>
      <c r="M519" s="91" t="str">
        <f t="shared" si="37"/>
        <v>Scope 2Purchased renewable electricitySelect unit</v>
      </c>
      <c r="N519" s="91">
        <f>IFERROR(INDEX('Emission factors'!$K$14:$P$305,MATCH(M519,'Emission factors'!$J$14:$J$305,0),MATCH(K519,'Emission factors'!$K$12:$P$12,0)),0)</f>
        <v>0</v>
      </c>
      <c r="O519" s="91">
        <f t="shared" si="38"/>
        <v>0</v>
      </c>
    </row>
    <row r="520" spans="4:15" s="122" customFormat="1" ht="14.65" customHeight="1">
      <c r="D520" s="91" t="s">
        <v>8</v>
      </c>
      <c r="E520" s="91" t="str">
        <f>'Scope 2'!$D$53</f>
        <v xml:space="preserve">Location 5: </v>
      </c>
      <c r="F520" s="91">
        <f>'Company information'!$M$20</f>
        <v>0</v>
      </c>
      <c r="G520" s="91" t="str">
        <f>'Scope 2'!$D$25</f>
        <v>Generated renewable electricity</v>
      </c>
      <c r="H520" s="91" t="str">
        <f>'Scope 2'!$F$57</f>
        <v>Select unit</v>
      </c>
      <c r="J520" s="91" t="str">
        <f t="shared" si="34"/>
        <v>Scope 2Location 5: Generated renewable electricitySelect unit</v>
      </c>
      <c r="K520" s="123">
        <v>2020</v>
      </c>
      <c r="L520" s="91">
        <f>IFERROR(INDEX('Scope 2'!$AI$17:$AO$99,MATCH(J520,'Scope 2'!$AI$17:$AI$99,0),MATCH(K520,'Scope 2'!$AI$17:$AO$17,0)),0)</f>
        <v>0</v>
      </c>
      <c r="M520" s="91" t="str">
        <f t="shared" si="37"/>
        <v>Scope 2Generated renewable electricitySelect unit</v>
      </c>
      <c r="N520" s="91">
        <f>IFERROR(INDEX('Emission factors'!$K$14:$P$305,MATCH(M520,'Emission factors'!$J$14:$J$305,0),MATCH(K520,'Emission factors'!$K$12:$P$12,0)),0)</f>
        <v>0</v>
      </c>
      <c r="O520" s="91">
        <f t="shared" si="38"/>
        <v>0</v>
      </c>
    </row>
    <row r="521" spans="4:15" s="122" customFormat="1" ht="14.65" customHeight="1">
      <c r="D521" s="91" t="s">
        <v>8</v>
      </c>
      <c r="E521" s="91" t="str">
        <f>'Scope 2'!$D$53</f>
        <v xml:space="preserve">Location 5: </v>
      </c>
      <c r="F521" s="91">
        <f>'Company information'!$M$20</f>
        <v>0</v>
      </c>
      <c r="G521" s="91" t="str">
        <f>'Scope 2'!$D$25</f>
        <v>Generated renewable electricity</v>
      </c>
      <c r="H521" s="91" t="str">
        <f>'Scope 2'!$F$57</f>
        <v>Select unit</v>
      </c>
      <c r="J521" s="91" t="str">
        <f t="shared" si="34"/>
        <v>Scope 2Location 5: Generated renewable electricitySelect unit</v>
      </c>
      <c r="K521" s="123">
        <v>2021</v>
      </c>
      <c r="L521" s="91">
        <f>IFERROR(INDEX('Scope 2'!$AI$17:$AO$99,MATCH(J521,'Scope 2'!$AI$17:$AI$99,0),MATCH(K521,'Scope 2'!$AI$17:$AO$17,0)),0)</f>
        <v>0</v>
      </c>
      <c r="M521" s="91" t="str">
        <f t="shared" si="37"/>
        <v>Scope 2Generated renewable electricitySelect unit</v>
      </c>
      <c r="N521" s="91">
        <f>IFERROR(INDEX('Emission factors'!$K$14:$P$305,MATCH(M521,'Emission factors'!$J$14:$J$305,0),MATCH(K521,'Emission factors'!$K$12:$P$12,0)),0)</f>
        <v>0</v>
      </c>
      <c r="O521" s="91">
        <f t="shared" si="38"/>
        <v>0</v>
      </c>
    </row>
    <row r="522" spans="4:15" s="122" customFormat="1" ht="14.65" customHeight="1">
      <c r="D522" s="91" t="s">
        <v>8</v>
      </c>
      <c r="E522" s="91" t="str">
        <f>'Scope 2'!$D$53</f>
        <v xml:space="preserve">Location 5: </v>
      </c>
      <c r="F522" s="91">
        <f>'Company information'!$M$20</f>
        <v>0</v>
      </c>
      <c r="G522" s="91" t="str">
        <f>'Scope 2'!$D$25</f>
        <v>Generated renewable electricity</v>
      </c>
      <c r="H522" s="91" t="str">
        <f>'Scope 2'!$F$57</f>
        <v>Select unit</v>
      </c>
      <c r="J522" s="91" t="str">
        <f t="shared" si="34"/>
        <v>Scope 2Location 5: Generated renewable electricitySelect unit</v>
      </c>
      <c r="K522" s="123">
        <v>2022</v>
      </c>
      <c r="L522" s="91">
        <f>IFERROR(INDEX('Scope 2'!$AI$17:$AO$99,MATCH(J522,'Scope 2'!$AI$17:$AI$99,0),MATCH(K522,'Scope 2'!$AI$17:$AO$17,0)),0)</f>
        <v>0</v>
      </c>
      <c r="M522" s="91" t="str">
        <f t="shared" si="37"/>
        <v>Scope 2Generated renewable electricitySelect unit</v>
      </c>
      <c r="N522" s="91">
        <f>IFERROR(INDEX('Emission factors'!$K$14:$P$305,MATCH(M522,'Emission factors'!$J$14:$J$305,0),MATCH(K522,'Emission factors'!$K$12:$P$12,0)),0)</f>
        <v>0</v>
      </c>
      <c r="O522" s="91">
        <f t="shared" si="38"/>
        <v>0</v>
      </c>
    </row>
    <row r="523" spans="4:15" s="122" customFormat="1" ht="14.65" customHeight="1">
      <c r="D523" s="91" t="s">
        <v>8</v>
      </c>
      <c r="E523" s="91" t="str">
        <f>'Scope 2'!$D$53</f>
        <v xml:space="preserve">Location 5: </v>
      </c>
      <c r="F523" s="91">
        <f>'Company information'!$M$20</f>
        <v>0</v>
      </c>
      <c r="G523" s="91" t="str">
        <f>'Scope 2'!$D$25</f>
        <v>Generated renewable electricity</v>
      </c>
      <c r="H523" s="91" t="str">
        <f>'Scope 2'!$F$57</f>
        <v>Select unit</v>
      </c>
      <c r="J523" s="91" t="str">
        <f t="shared" si="34"/>
        <v>Scope 2Location 5: Generated renewable electricitySelect unit</v>
      </c>
      <c r="K523" s="123">
        <v>2023</v>
      </c>
      <c r="L523" s="91">
        <f>IFERROR(INDEX('Scope 2'!$AI$17:$AO$99,MATCH(J523,'Scope 2'!$AI$17:$AI$99,0),MATCH(K523,'Scope 2'!$AI$17:$AO$17,0)),0)</f>
        <v>0</v>
      </c>
      <c r="M523" s="91" t="str">
        <f t="shared" si="37"/>
        <v>Scope 2Generated renewable electricitySelect unit</v>
      </c>
      <c r="N523" s="91">
        <f>IFERROR(INDEX('Emission factors'!$K$14:$P$305,MATCH(M523,'Emission factors'!$J$14:$J$305,0),MATCH(K523,'Emission factors'!$K$12:$P$12,0)),0)</f>
        <v>0</v>
      </c>
      <c r="O523" s="91">
        <f t="shared" si="38"/>
        <v>0</v>
      </c>
    </row>
    <row r="524" spans="4:15" s="122" customFormat="1" ht="14.65" customHeight="1">
      <c r="D524" s="91" t="s">
        <v>8</v>
      </c>
      <c r="E524" s="91" t="str">
        <f>'Scope 2'!$D$53</f>
        <v xml:space="preserve">Location 5: </v>
      </c>
      <c r="F524" s="91">
        <f>'Company information'!$M$20</f>
        <v>0</v>
      </c>
      <c r="G524" s="91" t="str">
        <f>'Scope 2'!$D$25</f>
        <v>Generated renewable electricity</v>
      </c>
      <c r="H524" s="91" t="str">
        <f>'Scope 2'!$F$57</f>
        <v>Select unit</v>
      </c>
      <c r="J524" s="91" t="str">
        <f t="shared" si="34"/>
        <v>Scope 2Location 5: Generated renewable electricitySelect unit</v>
      </c>
      <c r="K524" s="123">
        <v>2024</v>
      </c>
      <c r="L524" s="91">
        <f>IFERROR(INDEX('Scope 2'!$AI$17:$AO$99,MATCH(J524,'Scope 2'!$AI$17:$AI$99,0),MATCH(K524,'Scope 2'!$AI$17:$AO$17,0)),0)</f>
        <v>0</v>
      </c>
      <c r="M524" s="91" t="str">
        <f t="shared" si="37"/>
        <v>Scope 2Generated renewable electricitySelect unit</v>
      </c>
      <c r="N524" s="91">
        <f>IFERROR(INDEX('Emission factors'!$K$14:$P$305,MATCH(M524,'Emission factors'!$J$14:$J$305,0),MATCH(K524,'Emission factors'!$K$12:$P$12,0)),0)</f>
        <v>0</v>
      </c>
      <c r="O524" s="91">
        <f t="shared" si="38"/>
        <v>0</v>
      </c>
    </row>
    <row r="525" spans="4:15" s="122" customFormat="1" ht="14.65" customHeight="1">
      <c r="D525" s="91" t="s">
        <v>8</v>
      </c>
      <c r="E525" s="91" t="str">
        <f>'Scope 2'!$D$53</f>
        <v xml:space="preserve">Location 5: </v>
      </c>
      <c r="F525" s="91">
        <f>'Company information'!$M$20</f>
        <v>0</v>
      </c>
      <c r="G525" s="91" t="str">
        <f>'Scope 2'!$D$25</f>
        <v>Generated renewable electricity</v>
      </c>
      <c r="H525" s="91" t="str">
        <f>'Scope 2'!$F$57</f>
        <v>Select unit</v>
      </c>
      <c r="J525" s="91" t="str">
        <f t="shared" si="34"/>
        <v>Scope 2Location 5: Generated renewable electricitySelect unit</v>
      </c>
      <c r="K525" s="123">
        <v>2025</v>
      </c>
      <c r="L525" s="91">
        <f>IFERROR(INDEX('Scope 2'!$AI$17:$AO$99,MATCH(J525,'Scope 2'!$AI$17:$AI$99,0),MATCH(K525,'Scope 2'!$AI$17:$AO$17,0)),0)</f>
        <v>0</v>
      </c>
      <c r="M525" s="91" t="str">
        <f t="shared" si="37"/>
        <v>Scope 2Generated renewable electricitySelect unit</v>
      </c>
      <c r="N525" s="91">
        <f>IFERROR(INDEX('Emission factors'!$K$14:$P$305,MATCH(M525,'Emission factors'!$J$14:$J$305,0),MATCH(K525,'Emission factors'!$K$12:$P$12,0)),0)</f>
        <v>0</v>
      </c>
      <c r="O525" s="91">
        <f t="shared" si="38"/>
        <v>0</v>
      </c>
    </row>
    <row r="526" spans="4:15" s="122" customFormat="1" ht="14.65" customHeight="1">
      <c r="D526" s="91" t="s">
        <v>8</v>
      </c>
      <c r="E526" s="91" t="str">
        <f>'Scope 2'!$D$53</f>
        <v xml:space="preserve">Location 5: </v>
      </c>
      <c r="F526" s="91">
        <f>'Company information'!$M$20</f>
        <v>0</v>
      </c>
      <c r="G526" s="91" t="str">
        <f>'Scope 2'!$D$27</f>
        <v>District heating</v>
      </c>
      <c r="H526" s="91" t="str">
        <f>'Scope 2'!$F$59</f>
        <v>Select unit</v>
      </c>
      <c r="J526" s="91" t="str">
        <f t="shared" si="34"/>
        <v>Scope 2Location 5: District heatingSelect unit</v>
      </c>
      <c r="K526" s="123">
        <v>2020</v>
      </c>
      <c r="L526" s="91">
        <f>IFERROR(INDEX('Scope 2'!$AI$17:$AO$99,MATCH(J526,'Scope 2'!$AI$17:$AI$99,0),MATCH(K526,'Scope 2'!$AI$17:$AO$17,0)),0)</f>
        <v>0</v>
      </c>
      <c r="M526" s="91" t="str">
        <f t="shared" si="37"/>
        <v>Scope 2District heatingSelect unit</v>
      </c>
      <c r="N526" s="91">
        <f>IFERROR(INDEX('Emission factors'!$K$14:$P$305,MATCH(M526,'Emission factors'!$J$14:$J$305,0),MATCH(K526,'Emission factors'!$K$12:$P$12,0)),0)</f>
        <v>0</v>
      </c>
      <c r="O526" s="91">
        <f t="shared" si="38"/>
        <v>0</v>
      </c>
    </row>
    <row r="527" spans="4:15" s="122" customFormat="1" ht="14.65" customHeight="1">
      <c r="D527" s="91" t="s">
        <v>8</v>
      </c>
      <c r="E527" s="91" t="str">
        <f>'Scope 2'!$D$53</f>
        <v xml:space="preserve">Location 5: </v>
      </c>
      <c r="F527" s="91">
        <f>'Company information'!$M$20</f>
        <v>0</v>
      </c>
      <c r="G527" s="91" t="str">
        <f>'Scope 2'!$D$27</f>
        <v>District heating</v>
      </c>
      <c r="H527" s="91" t="str">
        <f>'Scope 2'!$F$59</f>
        <v>Select unit</v>
      </c>
      <c r="J527" s="91" t="str">
        <f t="shared" si="34"/>
        <v>Scope 2Location 5: District heatingSelect unit</v>
      </c>
      <c r="K527" s="123">
        <v>2021</v>
      </c>
      <c r="L527" s="91">
        <f>IFERROR(INDEX('Scope 2'!$AI$17:$AO$99,MATCH(J527,'Scope 2'!$AI$17:$AI$99,0),MATCH(K527,'Scope 2'!$AI$17:$AO$17,0)),0)</f>
        <v>0</v>
      </c>
      <c r="M527" s="91" t="str">
        <f t="shared" si="37"/>
        <v>Scope 2District heatingSelect unit</v>
      </c>
      <c r="N527" s="91">
        <f>IFERROR(INDEX('Emission factors'!$K$14:$P$305,MATCH(M527,'Emission factors'!$J$14:$J$305,0),MATCH(K527,'Emission factors'!$K$12:$P$12,0)),0)</f>
        <v>0</v>
      </c>
      <c r="O527" s="91">
        <f t="shared" si="38"/>
        <v>0</v>
      </c>
    </row>
    <row r="528" spans="4:15" s="122" customFormat="1" ht="14.65" customHeight="1">
      <c r="D528" s="91" t="s">
        <v>8</v>
      </c>
      <c r="E528" s="91" t="str">
        <f>'Scope 2'!$D$53</f>
        <v xml:space="preserve">Location 5: </v>
      </c>
      <c r="F528" s="91">
        <f>'Company information'!$M$20</f>
        <v>0</v>
      </c>
      <c r="G528" s="91" t="str">
        <f>'Scope 2'!$D$27</f>
        <v>District heating</v>
      </c>
      <c r="H528" s="91" t="str">
        <f>'Scope 2'!$F$59</f>
        <v>Select unit</v>
      </c>
      <c r="J528" s="91" t="str">
        <f t="shared" si="34"/>
        <v>Scope 2Location 5: District heatingSelect unit</v>
      </c>
      <c r="K528" s="123">
        <v>2022</v>
      </c>
      <c r="L528" s="91">
        <f>IFERROR(INDEX('Scope 2'!$AI$17:$AO$99,MATCH(J528,'Scope 2'!$AI$17:$AI$99,0),MATCH(K528,'Scope 2'!$AI$17:$AO$17,0)),0)</f>
        <v>0</v>
      </c>
      <c r="M528" s="91" t="str">
        <f t="shared" si="37"/>
        <v>Scope 2District heatingSelect unit</v>
      </c>
      <c r="N528" s="91">
        <f>IFERROR(INDEX('Emission factors'!$K$14:$P$305,MATCH(M528,'Emission factors'!$J$14:$J$305,0),MATCH(K528,'Emission factors'!$K$12:$P$12,0)),0)</f>
        <v>0</v>
      </c>
      <c r="O528" s="91">
        <f t="shared" si="38"/>
        <v>0</v>
      </c>
    </row>
    <row r="529" spans="4:15" s="122" customFormat="1" ht="14.65" customHeight="1">
      <c r="D529" s="91" t="s">
        <v>8</v>
      </c>
      <c r="E529" s="91" t="str">
        <f>'Scope 2'!$D$53</f>
        <v xml:space="preserve">Location 5: </v>
      </c>
      <c r="F529" s="91">
        <f>'Company information'!$M$20</f>
        <v>0</v>
      </c>
      <c r="G529" s="91" t="str">
        <f>'Scope 2'!$D$27</f>
        <v>District heating</v>
      </c>
      <c r="H529" s="91" t="str">
        <f>'Scope 2'!$F$59</f>
        <v>Select unit</v>
      </c>
      <c r="J529" s="91" t="str">
        <f t="shared" si="34"/>
        <v>Scope 2Location 5: District heatingSelect unit</v>
      </c>
      <c r="K529" s="123">
        <v>2023</v>
      </c>
      <c r="L529" s="91">
        <f>IFERROR(INDEX('Scope 2'!$AI$17:$AO$99,MATCH(J529,'Scope 2'!$AI$17:$AI$99,0),MATCH(K529,'Scope 2'!$AI$17:$AO$17,0)),0)</f>
        <v>0</v>
      </c>
      <c r="M529" s="91" t="str">
        <f t="shared" si="37"/>
        <v>Scope 2District heatingSelect unit</v>
      </c>
      <c r="N529" s="91">
        <f>IFERROR(INDEX('Emission factors'!$K$14:$P$305,MATCH(M529,'Emission factors'!$J$14:$J$305,0),MATCH(K529,'Emission factors'!$K$12:$P$12,0)),0)</f>
        <v>0</v>
      </c>
      <c r="O529" s="91">
        <f t="shared" si="38"/>
        <v>0</v>
      </c>
    </row>
    <row r="530" spans="4:15" s="122" customFormat="1" ht="14.65" customHeight="1">
      <c r="D530" s="91" t="s">
        <v>8</v>
      </c>
      <c r="E530" s="91" t="str">
        <f>'Scope 2'!$D$53</f>
        <v xml:space="preserve">Location 5: </v>
      </c>
      <c r="F530" s="91">
        <f>'Company information'!$M$20</f>
        <v>0</v>
      </c>
      <c r="G530" s="91" t="str">
        <f>'Scope 2'!$D$27</f>
        <v>District heating</v>
      </c>
      <c r="H530" s="91" t="str">
        <f>'Scope 2'!$F$59</f>
        <v>Select unit</v>
      </c>
      <c r="J530" s="91" t="str">
        <f t="shared" si="34"/>
        <v>Scope 2Location 5: District heatingSelect unit</v>
      </c>
      <c r="K530" s="123">
        <v>2024</v>
      </c>
      <c r="L530" s="91">
        <f>IFERROR(INDEX('Scope 2'!$AI$17:$AO$99,MATCH(J530,'Scope 2'!$AI$17:$AI$99,0),MATCH(K530,'Scope 2'!$AI$17:$AO$17,0)),0)</f>
        <v>0</v>
      </c>
      <c r="M530" s="91" t="str">
        <f t="shared" si="37"/>
        <v>Scope 2District heatingSelect unit</v>
      </c>
      <c r="N530" s="91">
        <f>IFERROR(INDEX('Emission factors'!$K$14:$P$305,MATCH(M530,'Emission factors'!$J$14:$J$305,0),MATCH(K530,'Emission factors'!$K$12:$P$12,0)),0)</f>
        <v>0</v>
      </c>
      <c r="O530" s="91">
        <f t="shared" si="38"/>
        <v>0</v>
      </c>
    </row>
    <row r="531" spans="4:15" s="122" customFormat="1" ht="14.65" customHeight="1">
      <c r="D531" s="91" t="s">
        <v>8</v>
      </c>
      <c r="E531" s="91" t="str">
        <f>'Scope 2'!$D$53</f>
        <v xml:space="preserve">Location 5: </v>
      </c>
      <c r="F531" s="91">
        <f>'Company information'!$M$20</f>
        <v>0</v>
      </c>
      <c r="G531" s="91" t="str">
        <f>'Scope 2'!$D$27</f>
        <v>District heating</v>
      </c>
      <c r="H531" s="91" t="str">
        <f>'Scope 2'!$F$59</f>
        <v>Select unit</v>
      </c>
      <c r="J531" s="91" t="str">
        <f t="shared" si="34"/>
        <v>Scope 2Location 5: District heatingSelect unit</v>
      </c>
      <c r="K531" s="123">
        <v>2025</v>
      </c>
      <c r="L531" s="91">
        <f>IFERROR(INDEX('Scope 2'!$AI$17:$AO$99,MATCH(J531,'Scope 2'!$AI$17:$AI$99,0),MATCH(K531,'Scope 2'!$AI$17:$AO$17,0)),0)</f>
        <v>0</v>
      </c>
      <c r="M531" s="91" t="str">
        <f t="shared" si="37"/>
        <v>Scope 2District heatingSelect unit</v>
      </c>
      <c r="N531" s="91">
        <f>IFERROR(INDEX('Emission factors'!$K$14:$P$305,MATCH(M531,'Emission factors'!$J$14:$J$305,0),MATCH(K531,'Emission factors'!$K$12:$P$12,0)),0)</f>
        <v>0</v>
      </c>
      <c r="O531" s="91">
        <f t="shared" si="38"/>
        <v>0</v>
      </c>
    </row>
    <row r="532" spans="4:15" s="122" customFormat="1" ht="14.65" customHeight="1">
      <c r="D532" s="91" t="s">
        <v>8</v>
      </c>
      <c r="E532" s="91" t="str">
        <f>'Scope 2'!$D$61</f>
        <v xml:space="preserve">Location 6: </v>
      </c>
      <c r="F532" s="91">
        <f>'Company information'!$M$21</f>
        <v>0</v>
      </c>
      <c r="G532" s="91" t="str">
        <f>'Scope 2'!$D$23</f>
        <v>Purchased non-renewable electricity</v>
      </c>
      <c r="H532" s="91" t="str">
        <f>'Scope 2'!$F$63</f>
        <v>Select unit</v>
      </c>
      <c r="I532" s="91" t="s">
        <v>191</v>
      </c>
      <c r="J532" s="91" t="str">
        <f>D532&amp;E532&amp;G532&amp;H532</f>
        <v>Scope 2Location 6: Purchased non-renewable electricitySelect unit</v>
      </c>
      <c r="K532" s="123">
        <v>2020</v>
      </c>
      <c r="L532" s="91">
        <f>IFERROR(INDEX('Scope 2'!$AI$17:$AO$99,MATCH(J532,'Scope 2'!$AI$17:$AI$99,0),MATCH(K532,'Scope 2'!$AI$17:$AO$17,0)),0)</f>
        <v>0</v>
      </c>
      <c r="M532" s="91" t="str">
        <f t="shared" ref="M532:M543" si="39">D532&amp;G532&amp;F532&amp;H532&amp;I532</f>
        <v>Scope 2Purchased non-renewable electricity0Select unitMarket-based</v>
      </c>
      <c r="N532" s="91">
        <f>IFERROR(INDEX('Emission factors'!$K$14:$P$305,MATCH(M532,'Emission factors'!$J$14:$J$305,0),MATCH(K532,'Emission factors'!$K$12:$P$12,0)),0)</f>
        <v>0</v>
      </c>
      <c r="O532" s="91">
        <f t="shared" si="38"/>
        <v>0</v>
      </c>
    </row>
    <row r="533" spans="4:15" s="122" customFormat="1" ht="14.65" customHeight="1">
      <c r="D533" s="91" t="s">
        <v>8</v>
      </c>
      <c r="E533" s="91" t="str">
        <f>'Scope 2'!$D$61</f>
        <v xml:space="preserve">Location 6: </v>
      </c>
      <c r="F533" s="91">
        <f>'Company information'!$M$21</f>
        <v>0</v>
      </c>
      <c r="G533" s="91" t="str">
        <f>'Scope 2'!$D$23</f>
        <v>Purchased non-renewable electricity</v>
      </c>
      <c r="H533" s="91" t="str">
        <f>'Scope 2'!$F$63</f>
        <v>Select unit</v>
      </c>
      <c r="I533" s="91" t="s">
        <v>191</v>
      </c>
      <c r="J533" s="91" t="str">
        <f t="shared" ref="J533:J543" si="40">D533&amp;E533&amp;G533&amp;H533</f>
        <v>Scope 2Location 6: Purchased non-renewable electricitySelect unit</v>
      </c>
      <c r="K533" s="123">
        <v>2021</v>
      </c>
      <c r="L533" s="91">
        <f>IFERROR(INDEX('Scope 2'!$AI$17:$AO$99,MATCH(J533,'Scope 2'!$AI$17:$AI$99,0),MATCH(K533,'Scope 2'!$AI$17:$AO$17,0)),0)</f>
        <v>0</v>
      </c>
      <c r="M533" s="91" t="str">
        <f t="shared" si="39"/>
        <v>Scope 2Purchased non-renewable electricity0Select unitMarket-based</v>
      </c>
      <c r="N533" s="91">
        <f>IFERROR(INDEX('Emission factors'!$K$14:$P$305,MATCH(M533,'Emission factors'!$J$14:$J$305,0),MATCH(K533,'Emission factors'!$K$12:$P$12,0)),0)</f>
        <v>0</v>
      </c>
      <c r="O533" s="91">
        <f t="shared" si="38"/>
        <v>0</v>
      </c>
    </row>
    <row r="534" spans="4:15" s="122" customFormat="1" ht="14.65" customHeight="1">
      <c r="D534" s="91" t="s">
        <v>8</v>
      </c>
      <c r="E534" s="91" t="str">
        <f>'Scope 2'!$D$61</f>
        <v xml:space="preserve">Location 6: </v>
      </c>
      <c r="F534" s="91">
        <f>'Company information'!$M$21</f>
        <v>0</v>
      </c>
      <c r="G534" s="91" t="str">
        <f>'Scope 2'!$D$23</f>
        <v>Purchased non-renewable electricity</v>
      </c>
      <c r="H534" s="91" t="str">
        <f>'Scope 2'!$F$63</f>
        <v>Select unit</v>
      </c>
      <c r="I534" s="91" t="s">
        <v>191</v>
      </c>
      <c r="J534" s="91" t="str">
        <f t="shared" si="40"/>
        <v>Scope 2Location 6: Purchased non-renewable electricitySelect unit</v>
      </c>
      <c r="K534" s="123">
        <v>2022</v>
      </c>
      <c r="L534" s="91">
        <f>IFERROR(INDEX('Scope 2'!$AI$17:$AO$99,MATCH(J534,'Scope 2'!$AI$17:$AI$99,0),MATCH(K534,'Scope 2'!$AI$17:$AO$17,0)),0)</f>
        <v>0</v>
      </c>
      <c r="M534" s="91" t="str">
        <f t="shared" si="39"/>
        <v>Scope 2Purchased non-renewable electricity0Select unitMarket-based</v>
      </c>
      <c r="N534" s="91">
        <f>IFERROR(INDEX('Emission factors'!$K$14:$P$305,MATCH(M534,'Emission factors'!$J$14:$J$305,0),MATCH(K534,'Emission factors'!$K$12:$P$12,0)),0)</f>
        <v>0</v>
      </c>
      <c r="O534" s="91">
        <f t="shared" si="38"/>
        <v>0</v>
      </c>
    </row>
    <row r="535" spans="4:15" s="122" customFormat="1" ht="14.65" customHeight="1">
      <c r="D535" s="91" t="s">
        <v>8</v>
      </c>
      <c r="E535" s="91" t="str">
        <f>'Scope 2'!$D$61</f>
        <v xml:space="preserve">Location 6: </v>
      </c>
      <c r="F535" s="91">
        <f>'Company information'!$M$21</f>
        <v>0</v>
      </c>
      <c r="G535" s="91" t="str">
        <f>'Scope 2'!$D$23</f>
        <v>Purchased non-renewable electricity</v>
      </c>
      <c r="H535" s="91" t="str">
        <f>'Scope 2'!$F$63</f>
        <v>Select unit</v>
      </c>
      <c r="I535" s="91" t="s">
        <v>191</v>
      </c>
      <c r="J535" s="91" t="str">
        <f t="shared" si="40"/>
        <v>Scope 2Location 6: Purchased non-renewable electricitySelect unit</v>
      </c>
      <c r="K535" s="123">
        <v>2023</v>
      </c>
      <c r="L535" s="91">
        <f>IFERROR(INDEX('Scope 2'!$AI$17:$AO$99,MATCH(J535,'Scope 2'!$AI$17:$AI$99,0),MATCH(K535,'Scope 2'!$AI$17:$AO$17,0)),0)</f>
        <v>0</v>
      </c>
      <c r="M535" s="91" t="str">
        <f t="shared" si="39"/>
        <v>Scope 2Purchased non-renewable electricity0Select unitMarket-based</v>
      </c>
      <c r="N535" s="91">
        <f>IFERROR(INDEX('Emission factors'!$K$14:$P$305,MATCH(M535,'Emission factors'!$J$14:$J$305,0),MATCH(K535,'Emission factors'!$K$12:$P$12,0)),0)</f>
        <v>0</v>
      </c>
      <c r="O535" s="91">
        <f t="shared" si="38"/>
        <v>0</v>
      </c>
    </row>
    <row r="536" spans="4:15" s="122" customFormat="1" ht="14.65" customHeight="1">
      <c r="D536" s="91" t="s">
        <v>8</v>
      </c>
      <c r="E536" s="91" t="str">
        <f>'Scope 2'!$D$61</f>
        <v xml:space="preserve">Location 6: </v>
      </c>
      <c r="F536" s="91">
        <f>'Company information'!$M$21</f>
        <v>0</v>
      </c>
      <c r="G536" s="91" t="str">
        <f>'Scope 2'!$D$23</f>
        <v>Purchased non-renewable electricity</v>
      </c>
      <c r="H536" s="91" t="str">
        <f>'Scope 2'!$F$63</f>
        <v>Select unit</v>
      </c>
      <c r="I536" s="91" t="s">
        <v>191</v>
      </c>
      <c r="J536" s="91" t="str">
        <f t="shared" si="40"/>
        <v>Scope 2Location 6: Purchased non-renewable electricitySelect unit</v>
      </c>
      <c r="K536" s="123">
        <v>2024</v>
      </c>
      <c r="L536" s="91">
        <f>IFERROR(INDEX('Scope 2'!$AI$17:$AO$99,MATCH(J536,'Scope 2'!$AI$17:$AI$99,0),MATCH(K536,'Scope 2'!$AI$17:$AO$17,0)),0)</f>
        <v>0</v>
      </c>
      <c r="M536" s="91" t="str">
        <f t="shared" si="39"/>
        <v>Scope 2Purchased non-renewable electricity0Select unitMarket-based</v>
      </c>
      <c r="N536" s="91">
        <f>IFERROR(INDEX('Emission factors'!$K$14:$P$305,MATCH(M536,'Emission factors'!$J$14:$J$305,0),MATCH(K536,'Emission factors'!$K$12:$P$12,0)),0)</f>
        <v>0</v>
      </c>
      <c r="O536" s="91">
        <f t="shared" si="38"/>
        <v>0</v>
      </c>
    </row>
    <row r="537" spans="4:15" s="122" customFormat="1" ht="14.65" customHeight="1">
      <c r="D537" s="91" t="s">
        <v>8</v>
      </c>
      <c r="E537" s="91" t="str">
        <f>'Scope 2'!$D$61</f>
        <v xml:space="preserve">Location 6: </v>
      </c>
      <c r="F537" s="91">
        <f>'Company information'!$M$21</f>
        <v>0</v>
      </c>
      <c r="G537" s="91" t="str">
        <f>'Scope 2'!$D$23</f>
        <v>Purchased non-renewable electricity</v>
      </c>
      <c r="H537" s="91" t="str">
        <f>'Scope 2'!$F$63</f>
        <v>Select unit</v>
      </c>
      <c r="I537" s="91" t="s">
        <v>191</v>
      </c>
      <c r="J537" s="91" t="str">
        <f t="shared" si="40"/>
        <v>Scope 2Location 6: Purchased non-renewable electricitySelect unit</v>
      </c>
      <c r="K537" s="123">
        <v>2025</v>
      </c>
      <c r="L537" s="91">
        <f>IFERROR(INDEX('Scope 2'!$AI$17:$AO$99,MATCH(J537,'Scope 2'!$AI$17:$AI$99,0),MATCH(K537,'Scope 2'!$AI$17:$AO$17,0)),0)</f>
        <v>0</v>
      </c>
      <c r="M537" s="91" t="str">
        <f t="shared" si="39"/>
        <v>Scope 2Purchased non-renewable electricity0Select unitMarket-based</v>
      </c>
      <c r="N537" s="91">
        <f>IFERROR(INDEX('Emission factors'!$K$14:$P$305,MATCH(M537,'Emission factors'!$J$14:$J$305,0),MATCH(K537,'Emission factors'!$K$12:$P$12,0)),0)</f>
        <v>0</v>
      </c>
      <c r="O537" s="91">
        <f t="shared" si="38"/>
        <v>0</v>
      </c>
    </row>
    <row r="538" spans="4:15" s="122" customFormat="1" ht="14.65" customHeight="1">
      <c r="D538" s="91" t="s">
        <v>8</v>
      </c>
      <c r="E538" s="91" t="str">
        <f>'Scope 2'!$D$61</f>
        <v xml:space="preserve">Location 6: </v>
      </c>
      <c r="F538" s="91">
        <f>'Company information'!$M$21</f>
        <v>0</v>
      </c>
      <c r="G538" s="91" t="str">
        <f>'Scope 2'!$D$23</f>
        <v>Purchased non-renewable electricity</v>
      </c>
      <c r="H538" s="91" t="str">
        <f>'Scope 2'!$F$63</f>
        <v>Select unit</v>
      </c>
      <c r="I538" s="91" t="s">
        <v>230</v>
      </c>
      <c r="J538" s="91" t="str">
        <f t="shared" si="40"/>
        <v>Scope 2Location 6: Purchased non-renewable electricitySelect unit</v>
      </c>
      <c r="K538" s="123">
        <v>2020</v>
      </c>
      <c r="L538" s="91">
        <f>IFERROR(INDEX('Scope 2'!$AI$17:$AO$99,MATCH(J538,'Scope 2'!$AI$17:$AI$99,0),MATCH(K538,'Scope 2'!$AI$17:$AO$17,0)),0)</f>
        <v>0</v>
      </c>
      <c r="M538" s="91" t="str">
        <f t="shared" si="39"/>
        <v>Scope 2Purchased non-renewable electricity0Select unitLocation-based</v>
      </c>
      <c r="N538" s="91">
        <f>IFERROR(INDEX('Emission factors'!$K$14:$P$305,MATCH(M538,'Emission factors'!$J$14:$J$305,0),MATCH(K538,'Emission factors'!$K$12:$P$12,0)),0)</f>
        <v>0</v>
      </c>
      <c r="O538" s="91">
        <f t="shared" si="38"/>
        <v>0</v>
      </c>
    </row>
    <row r="539" spans="4:15" s="122" customFormat="1" ht="14.65" customHeight="1">
      <c r="D539" s="91" t="s">
        <v>8</v>
      </c>
      <c r="E539" s="91" t="str">
        <f>'Scope 2'!$D$61</f>
        <v xml:space="preserve">Location 6: </v>
      </c>
      <c r="F539" s="91">
        <f>'Company information'!$M$21</f>
        <v>0</v>
      </c>
      <c r="G539" s="91" t="str">
        <f>'Scope 2'!$D$23</f>
        <v>Purchased non-renewable electricity</v>
      </c>
      <c r="H539" s="91" t="str">
        <f>'Scope 2'!$F$63</f>
        <v>Select unit</v>
      </c>
      <c r="I539" s="91" t="s">
        <v>230</v>
      </c>
      <c r="J539" s="91" t="str">
        <f t="shared" si="40"/>
        <v>Scope 2Location 6: Purchased non-renewable electricitySelect unit</v>
      </c>
      <c r="K539" s="123">
        <v>2021</v>
      </c>
      <c r="L539" s="91">
        <f>IFERROR(INDEX('Scope 2'!$AI$17:$AO$99,MATCH(J539,'Scope 2'!$AI$17:$AI$99,0),MATCH(K539,'Scope 2'!$AI$17:$AO$17,0)),0)</f>
        <v>0</v>
      </c>
      <c r="M539" s="91" t="str">
        <f t="shared" si="39"/>
        <v>Scope 2Purchased non-renewable electricity0Select unitLocation-based</v>
      </c>
      <c r="N539" s="91">
        <f>IFERROR(INDEX('Emission factors'!$K$14:$P$305,MATCH(M539,'Emission factors'!$J$14:$J$305,0),MATCH(K539,'Emission factors'!$K$12:$P$12,0)),0)</f>
        <v>0</v>
      </c>
      <c r="O539" s="91">
        <f t="shared" si="38"/>
        <v>0</v>
      </c>
    </row>
    <row r="540" spans="4:15" s="122" customFormat="1" ht="14.65" customHeight="1">
      <c r="D540" s="91" t="s">
        <v>8</v>
      </c>
      <c r="E540" s="91" t="str">
        <f>'Scope 2'!$D$61</f>
        <v xml:space="preserve">Location 6: </v>
      </c>
      <c r="F540" s="91">
        <f>'Company information'!$M$21</f>
        <v>0</v>
      </c>
      <c r="G540" s="91" t="str">
        <f>'Scope 2'!$D$23</f>
        <v>Purchased non-renewable electricity</v>
      </c>
      <c r="H540" s="91" t="str">
        <f>'Scope 2'!$F$63</f>
        <v>Select unit</v>
      </c>
      <c r="I540" s="91" t="s">
        <v>230</v>
      </c>
      <c r="J540" s="91" t="str">
        <f t="shared" si="40"/>
        <v>Scope 2Location 6: Purchased non-renewable electricitySelect unit</v>
      </c>
      <c r="K540" s="123">
        <v>2022</v>
      </c>
      <c r="L540" s="91">
        <f>IFERROR(INDEX('Scope 2'!$AI$17:$AO$99,MATCH(J540,'Scope 2'!$AI$17:$AI$99,0),MATCH(K540,'Scope 2'!$AI$17:$AO$17,0)),0)</f>
        <v>0</v>
      </c>
      <c r="M540" s="91" t="str">
        <f t="shared" si="39"/>
        <v>Scope 2Purchased non-renewable electricity0Select unitLocation-based</v>
      </c>
      <c r="N540" s="91">
        <f>IFERROR(INDEX('Emission factors'!$K$14:$P$305,MATCH(M540,'Emission factors'!$J$14:$J$305,0),MATCH(K540,'Emission factors'!$K$12:$P$12,0)),0)</f>
        <v>0</v>
      </c>
      <c r="O540" s="91">
        <f t="shared" si="38"/>
        <v>0</v>
      </c>
    </row>
    <row r="541" spans="4:15" s="122" customFormat="1" ht="14.65" customHeight="1">
      <c r="D541" s="91" t="s">
        <v>8</v>
      </c>
      <c r="E541" s="91" t="str">
        <f>'Scope 2'!$D$61</f>
        <v xml:space="preserve">Location 6: </v>
      </c>
      <c r="F541" s="91">
        <f>'Company information'!$M$21</f>
        <v>0</v>
      </c>
      <c r="G541" s="91" t="str">
        <f>'Scope 2'!$D$23</f>
        <v>Purchased non-renewable electricity</v>
      </c>
      <c r="H541" s="91" t="str">
        <f>'Scope 2'!$F$63</f>
        <v>Select unit</v>
      </c>
      <c r="I541" s="91" t="s">
        <v>230</v>
      </c>
      <c r="J541" s="91" t="str">
        <f t="shared" si="40"/>
        <v>Scope 2Location 6: Purchased non-renewable electricitySelect unit</v>
      </c>
      <c r="K541" s="123">
        <v>2023</v>
      </c>
      <c r="L541" s="91">
        <f>IFERROR(INDEX('Scope 2'!$AI$17:$AO$99,MATCH(J541,'Scope 2'!$AI$17:$AI$99,0),MATCH(K541,'Scope 2'!$AI$17:$AO$17,0)),0)</f>
        <v>0</v>
      </c>
      <c r="M541" s="91" t="str">
        <f t="shared" si="39"/>
        <v>Scope 2Purchased non-renewable electricity0Select unitLocation-based</v>
      </c>
      <c r="N541" s="91">
        <f>IFERROR(INDEX('Emission factors'!$K$14:$P$305,MATCH(M541,'Emission factors'!$J$14:$J$305,0),MATCH(K541,'Emission factors'!$K$12:$P$12,0)),0)</f>
        <v>0</v>
      </c>
      <c r="O541" s="91">
        <f t="shared" si="38"/>
        <v>0</v>
      </c>
    </row>
    <row r="542" spans="4:15" s="122" customFormat="1" ht="14.65" customHeight="1">
      <c r="D542" s="91" t="s">
        <v>8</v>
      </c>
      <c r="E542" s="91" t="str">
        <f>'Scope 2'!$D$61</f>
        <v xml:space="preserve">Location 6: </v>
      </c>
      <c r="F542" s="91">
        <f>'Company information'!$M$21</f>
        <v>0</v>
      </c>
      <c r="G542" s="91" t="str">
        <f>'Scope 2'!$D$23</f>
        <v>Purchased non-renewable electricity</v>
      </c>
      <c r="H542" s="91" t="str">
        <f>'Scope 2'!$F$63</f>
        <v>Select unit</v>
      </c>
      <c r="I542" s="91" t="s">
        <v>230</v>
      </c>
      <c r="J542" s="91" t="str">
        <f t="shared" si="40"/>
        <v>Scope 2Location 6: Purchased non-renewable electricitySelect unit</v>
      </c>
      <c r="K542" s="123">
        <v>2024</v>
      </c>
      <c r="L542" s="91">
        <f>IFERROR(INDEX('Scope 2'!$AI$17:$AO$99,MATCH(J542,'Scope 2'!$AI$17:$AI$99,0),MATCH(K542,'Scope 2'!$AI$17:$AO$17,0)),0)</f>
        <v>0</v>
      </c>
      <c r="M542" s="91" t="str">
        <f t="shared" si="39"/>
        <v>Scope 2Purchased non-renewable electricity0Select unitLocation-based</v>
      </c>
      <c r="N542" s="91">
        <f>IFERROR(INDEX('Emission factors'!$K$14:$P$305,MATCH(M542,'Emission factors'!$J$14:$J$305,0),MATCH(K542,'Emission factors'!$K$12:$P$12,0)),0)</f>
        <v>0</v>
      </c>
      <c r="O542" s="91">
        <f t="shared" si="38"/>
        <v>0</v>
      </c>
    </row>
    <row r="543" spans="4:15" s="122" customFormat="1" ht="14.65" customHeight="1">
      <c r="D543" s="91" t="s">
        <v>8</v>
      </c>
      <c r="E543" s="91" t="str">
        <f>'Scope 2'!$D$61</f>
        <v xml:space="preserve">Location 6: </v>
      </c>
      <c r="F543" s="91">
        <f>'Company information'!$M$21</f>
        <v>0</v>
      </c>
      <c r="G543" s="91" t="str">
        <f>'Scope 2'!$D$23</f>
        <v>Purchased non-renewable electricity</v>
      </c>
      <c r="H543" s="91" t="str">
        <f>'Scope 2'!$F$63</f>
        <v>Select unit</v>
      </c>
      <c r="I543" s="91" t="s">
        <v>230</v>
      </c>
      <c r="J543" s="91" t="str">
        <f t="shared" si="40"/>
        <v>Scope 2Location 6: Purchased non-renewable electricitySelect unit</v>
      </c>
      <c r="K543" s="123">
        <v>2025</v>
      </c>
      <c r="L543" s="91">
        <f>IFERROR(INDEX('Scope 2'!$AI$17:$AO$99,MATCH(J543,'Scope 2'!$AI$17:$AI$99,0),MATCH(K543,'Scope 2'!$AI$17:$AO$17,0)),0)</f>
        <v>0</v>
      </c>
      <c r="M543" s="91" t="str">
        <f t="shared" si="39"/>
        <v>Scope 2Purchased non-renewable electricity0Select unitLocation-based</v>
      </c>
      <c r="N543" s="91">
        <f>IFERROR(INDEX('Emission factors'!$K$14:$P$305,MATCH(M543,'Emission factors'!$J$14:$J$305,0),MATCH(K543,'Emission factors'!$K$12:$P$12,0)),0)</f>
        <v>0</v>
      </c>
      <c r="O543" s="91">
        <f t="shared" si="38"/>
        <v>0</v>
      </c>
    </row>
    <row r="544" spans="4:15" s="122" customFormat="1" ht="14.65" customHeight="1">
      <c r="D544" s="91" t="s">
        <v>8</v>
      </c>
      <c r="E544" s="91" t="str">
        <f>'Scope 2'!$D$61</f>
        <v xml:space="preserve">Location 6: </v>
      </c>
      <c r="F544" s="91">
        <f>'Company information'!$M$21</f>
        <v>0</v>
      </c>
      <c r="G544" s="91" t="str">
        <f>'Scope 2'!$D$24</f>
        <v>Purchased renewable electricity</v>
      </c>
      <c r="H544" s="91" t="str">
        <f>'Scope 2'!$F$64</f>
        <v>Select unit</v>
      </c>
      <c r="J544" s="91" t="str">
        <f t="shared" si="34"/>
        <v>Scope 2Location 6: Purchased renewable electricitySelect unit</v>
      </c>
      <c r="K544" s="123">
        <v>2020</v>
      </c>
      <c r="L544" s="91">
        <f>IFERROR(INDEX('Scope 2'!$AI$17:$AO$99,MATCH(J544,'Scope 2'!$AI$17:$AI$99,0),MATCH(K544,'Scope 2'!$AI$17:$AO$17,0)),0)</f>
        <v>0</v>
      </c>
      <c r="M544" s="91" t="str">
        <f t="shared" si="37"/>
        <v>Scope 2Purchased renewable electricitySelect unit</v>
      </c>
      <c r="N544" s="91">
        <f>IFERROR(INDEX('Emission factors'!$K$14:$P$305,MATCH(M544,'Emission factors'!$J$14:$J$305,0),MATCH(K544,'Emission factors'!$K$12:$P$12,0)),0)</f>
        <v>0</v>
      </c>
      <c r="O544" s="91">
        <f t="shared" si="38"/>
        <v>0</v>
      </c>
    </row>
    <row r="545" spans="4:15" s="122" customFormat="1" ht="14.65" customHeight="1">
      <c r="D545" s="91" t="s">
        <v>8</v>
      </c>
      <c r="E545" s="91" t="str">
        <f>'Scope 2'!$D$61</f>
        <v xml:space="preserve">Location 6: </v>
      </c>
      <c r="F545" s="91">
        <f>'Company information'!$M$21</f>
        <v>0</v>
      </c>
      <c r="G545" s="91" t="str">
        <f>'Scope 2'!$D$24</f>
        <v>Purchased renewable electricity</v>
      </c>
      <c r="H545" s="91" t="str">
        <f>'Scope 2'!$F$64</f>
        <v>Select unit</v>
      </c>
      <c r="J545" s="91" t="str">
        <f t="shared" si="34"/>
        <v>Scope 2Location 6: Purchased renewable electricitySelect unit</v>
      </c>
      <c r="K545" s="123">
        <v>2021</v>
      </c>
      <c r="L545" s="91">
        <f>IFERROR(INDEX('Scope 2'!$AI$17:$AO$99,MATCH(J545,'Scope 2'!$AI$17:$AI$99,0),MATCH(K545,'Scope 2'!$AI$17:$AO$17,0)),0)</f>
        <v>0</v>
      </c>
      <c r="M545" s="91" t="str">
        <f t="shared" si="37"/>
        <v>Scope 2Purchased renewable electricitySelect unit</v>
      </c>
      <c r="N545" s="91">
        <f>IFERROR(INDEX('Emission factors'!$K$14:$P$305,MATCH(M545,'Emission factors'!$J$14:$J$305,0),MATCH(K545,'Emission factors'!$K$12:$P$12,0)),0)</f>
        <v>0</v>
      </c>
      <c r="O545" s="91">
        <f t="shared" si="38"/>
        <v>0</v>
      </c>
    </row>
    <row r="546" spans="4:15" s="122" customFormat="1" ht="14.65" customHeight="1">
      <c r="D546" s="91" t="s">
        <v>8</v>
      </c>
      <c r="E546" s="91" t="str">
        <f>'Scope 2'!$D$61</f>
        <v xml:space="preserve">Location 6: </v>
      </c>
      <c r="F546" s="91">
        <f>'Company information'!$M$21</f>
        <v>0</v>
      </c>
      <c r="G546" s="91" t="str">
        <f>'Scope 2'!$D$24</f>
        <v>Purchased renewable electricity</v>
      </c>
      <c r="H546" s="91" t="str">
        <f>'Scope 2'!$F$64</f>
        <v>Select unit</v>
      </c>
      <c r="J546" s="91" t="str">
        <f t="shared" si="34"/>
        <v>Scope 2Location 6: Purchased renewable electricitySelect unit</v>
      </c>
      <c r="K546" s="123">
        <v>2022</v>
      </c>
      <c r="L546" s="91">
        <f>IFERROR(INDEX('Scope 2'!$AI$17:$AO$99,MATCH(J546,'Scope 2'!$AI$17:$AI$99,0),MATCH(K546,'Scope 2'!$AI$17:$AO$17,0)),0)</f>
        <v>0</v>
      </c>
      <c r="M546" s="91" t="str">
        <f t="shared" si="37"/>
        <v>Scope 2Purchased renewable electricitySelect unit</v>
      </c>
      <c r="N546" s="91">
        <f>IFERROR(INDEX('Emission factors'!$K$14:$P$305,MATCH(M546,'Emission factors'!$J$14:$J$305,0),MATCH(K546,'Emission factors'!$K$12:$P$12,0)),0)</f>
        <v>0</v>
      </c>
      <c r="O546" s="91">
        <f t="shared" si="38"/>
        <v>0</v>
      </c>
    </row>
    <row r="547" spans="4:15" s="122" customFormat="1" ht="14.65" customHeight="1">
      <c r="D547" s="91" t="s">
        <v>8</v>
      </c>
      <c r="E547" s="91" t="str">
        <f>'Scope 2'!$D$61</f>
        <v xml:space="preserve">Location 6: </v>
      </c>
      <c r="F547" s="91">
        <f>'Company information'!$M$21</f>
        <v>0</v>
      </c>
      <c r="G547" s="91" t="str">
        <f>'Scope 2'!$D$24</f>
        <v>Purchased renewable electricity</v>
      </c>
      <c r="H547" s="91" t="str">
        <f>'Scope 2'!$F$64</f>
        <v>Select unit</v>
      </c>
      <c r="J547" s="91" t="str">
        <f t="shared" si="34"/>
        <v>Scope 2Location 6: Purchased renewable electricitySelect unit</v>
      </c>
      <c r="K547" s="123">
        <v>2023</v>
      </c>
      <c r="L547" s="91">
        <f>IFERROR(INDEX('Scope 2'!$AI$17:$AO$99,MATCH(J547,'Scope 2'!$AI$17:$AI$99,0),MATCH(K547,'Scope 2'!$AI$17:$AO$17,0)),0)</f>
        <v>0</v>
      </c>
      <c r="M547" s="91" t="str">
        <f t="shared" si="37"/>
        <v>Scope 2Purchased renewable electricitySelect unit</v>
      </c>
      <c r="N547" s="91">
        <f>IFERROR(INDEX('Emission factors'!$K$14:$P$305,MATCH(M547,'Emission factors'!$J$14:$J$305,0),MATCH(K547,'Emission factors'!$K$12:$P$12,0)),0)</f>
        <v>0</v>
      </c>
      <c r="O547" s="91">
        <f t="shared" si="38"/>
        <v>0</v>
      </c>
    </row>
    <row r="548" spans="4:15" s="122" customFormat="1" ht="14.65" customHeight="1">
      <c r="D548" s="91" t="s">
        <v>8</v>
      </c>
      <c r="E548" s="91" t="str">
        <f>'Scope 2'!$D$61</f>
        <v xml:space="preserve">Location 6: </v>
      </c>
      <c r="F548" s="91">
        <f>'Company information'!$M$21</f>
        <v>0</v>
      </c>
      <c r="G548" s="91" t="str">
        <f>'Scope 2'!$D$24</f>
        <v>Purchased renewable electricity</v>
      </c>
      <c r="H548" s="91" t="str">
        <f>'Scope 2'!$F$64</f>
        <v>Select unit</v>
      </c>
      <c r="J548" s="91" t="str">
        <f t="shared" si="34"/>
        <v>Scope 2Location 6: Purchased renewable electricitySelect unit</v>
      </c>
      <c r="K548" s="123">
        <v>2024</v>
      </c>
      <c r="L548" s="91">
        <f>IFERROR(INDEX('Scope 2'!$AI$17:$AO$99,MATCH(J548,'Scope 2'!$AI$17:$AI$99,0),MATCH(K548,'Scope 2'!$AI$17:$AO$17,0)),0)</f>
        <v>0</v>
      </c>
      <c r="M548" s="91" t="str">
        <f t="shared" si="37"/>
        <v>Scope 2Purchased renewable electricitySelect unit</v>
      </c>
      <c r="N548" s="91">
        <f>IFERROR(INDEX('Emission factors'!$K$14:$P$305,MATCH(M548,'Emission factors'!$J$14:$J$305,0),MATCH(K548,'Emission factors'!$K$12:$P$12,0)),0)</f>
        <v>0</v>
      </c>
      <c r="O548" s="91">
        <f t="shared" si="38"/>
        <v>0</v>
      </c>
    </row>
    <row r="549" spans="4:15" s="122" customFormat="1" ht="14.65" customHeight="1">
      <c r="D549" s="91" t="s">
        <v>8</v>
      </c>
      <c r="E549" s="91" t="str">
        <f>'Scope 2'!$D$61</f>
        <v xml:space="preserve">Location 6: </v>
      </c>
      <c r="F549" s="91">
        <f>'Company information'!$M$21</f>
        <v>0</v>
      </c>
      <c r="G549" s="91" t="str">
        <f>'Scope 2'!$D$24</f>
        <v>Purchased renewable electricity</v>
      </c>
      <c r="H549" s="91" t="str">
        <f>'Scope 2'!$F$64</f>
        <v>Select unit</v>
      </c>
      <c r="J549" s="91" t="str">
        <f t="shared" si="34"/>
        <v>Scope 2Location 6: Purchased renewable electricitySelect unit</v>
      </c>
      <c r="K549" s="123">
        <v>2025</v>
      </c>
      <c r="L549" s="91">
        <f>IFERROR(INDEX('Scope 2'!$AI$17:$AO$99,MATCH(J549,'Scope 2'!$AI$17:$AI$99,0),MATCH(K549,'Scope 2'!$AI$17:$AO$17,0)),0)</f>
        <v>0</v>
      </c>
      <c r="M549" s="91" t="str">
        <f t="shared" si="37"/>
        <v>Scope 2Purchased renewable electricitySelect unit</v>
      </c>
      <c r="N549" s="91">
        <f>IFERROR(INDEX('Emission factors'!$K$14:$P$305,MATCH(M549,'Emission factors'!$J$14:$J$305,0),MATCH(K549,'Emission factors'!$K$12:$P$12,0)),0)</f>
        <v>0</v>
      </c>
      <c r="O549" s="91">
        <f t="shared" si="38"/>
        <v>0</v>
      </c>
    </row>
    <row r="550" spans="4:15" s="122" customFormat="1" ht="14.65" customHeight="1">
      <c r="D550" s="91" t="s">
        <v>8</v>
      </c>
      <c r="E550" s="91" t="str">
        <f>'Scope 2'!$D$61</f>
        <v xml:space="preserve">Location 6: </v>
      </c>
      <c r="F550" s="91">
        <f>'Company information'!$M$21</f>
        <v>0</v>
      </c>
      <c r="G550" s="91" t="str">
        <f>'Scope 2'!$D$25</f>
        <v>Generated renewable electricity</v>
      </c>
      <c r="H550" s="91" t="str">
        <f>'Scope 2'!$F$65</f>
        <v>Select unit</v>
      </c>
      <c r="J550" s="91" t="str">
        <f t="shared" si="34"/>
        <v>Scope 2Location 6: Generated renewable electricitySelect unit</v>
      </c>
      <c r="K550" s="123">
        <v>2020</v>
      </c>
      <c r="L550" s="91">
        <f>IFERROR(INDEX('Scope 2'!$AI$17:$AO$99,MATCH(J550,'Scope 2'!$AI$17:$AI$99,0),MATCH(K550,'Scope 2'!$AI$17:$AO$17,0)),0)</f>
        <v>0</v>
      </c>
      <c r="M550" s="91" t="str">
        <f t="shared" si="37"/>
        <v>Scope 2Generated renewable electricitySelect unit</v>
      </c>
      <c r="N550" s="91">
        <f>IFERROR(INDEX('Emission factors'!$K$14:$P$305,MATCH(M550,'Emission factors'!$J$14:$J$305,0),MATCH(K550,'Emission factors'!$K$12:$P$12,0)),0)</f>
        <v>0</v>
      </c>
      <c r="O550" s="91">
        <f t="shared" si="38"/>
        <v>0</v>
      </c>
    </row>
    <row r="551" spans="4:15" s="122" customFormat="1" ht="14.65" customHeight="1">
      <c r="D551" s="91" t="s">
        <v>8</v>
      </c>
      <c r="E551" s="91" t="str">
        <f>'Scope 2'!$D$61</f>
        <v xml:space="preserve">Location 6: </v>
      </c>
      <c r="F551" s="91">
        <f>'Company information'!$M$21</f>
        <v>0</v>
      </c>
      <c r="G551" s="91" t="str">
        <f>'Scope 2'!$D$25</f>
        <v>Generated renewable electricity</v>
      </c>
      <c r="H551" s="91" t="str">
        <f>'Scope 2'!$F$65</f>
        <v>Select unit</v>
      </c>
      <c r="J551" s="91" t="str">
        <f t="shared" si="34"/>
        <v>Scope 2Location 6: Generated renewable electricitySelect unit</v>
      </c>
      <c r="K551" s="123">
        <v>2021</v>
      </c>
      <c r="L551" s="91">
        <f>IFERROR(INDEX('Scope 2'!$AI$17:$AO$99,MATCH(J551,'Scope 2'!$AI$17:$AI$99,0),MATCH(K551,'Scope 2'!$AI$17:$AO$17,0)),0)</f>
        <v>0</v>
      </c>
      <c r="M551" s="91" t="str">
        <f t="shared" si="37"/>
        <v>Scope 2Generated renewable electricitySelect unit</v>
      </c>
      <c r="N551" s="91">
        <f>IFERROR(INDEX('Emission factors'!$K$14:$P$305,MATCH(M551,'Emission factors'!$J$14:$J$305,0),MATCH(K551,'Emission factors'!$K$12:$P$12,0)),0)</f>
        <v>0</v>
      </c>
      <c r="O551" s="91">
        <f t="shared" si="38"/>
        <v>0</v>
      </c>
    </row>
    <row r="552" spans="4:15" s="122" customFormat="1" ht="14.65" customHeight="1">
      <c r="D552" s="91" t="s">
        <v>8</v>
      </c>
      <c r="E552" s="91" t="str">
        <f>'Scope 2'!$D$61</f>
        <v xml:space="preserve">Location 6: </v>
      </c>
      <c r="F552" s="91">
        <f>'Company information'!$M$21</f>
        <v>0</v>
      </c>
      <c r="G552" s="91" t="str">
        <f>'Scope 2'!$D$25</f>
        <v>Generated renewable electricity</v>
      </c>
      <c r="H552" s="91" t="str">
        <f>'Scope 2'!$F$65</f>
        <v>Select unit</v>
      </c>
      <c r="J552" s="91" t="str">
        <f t="shared" si="34"/>
        <v>Scope 2Location 6: Generated renewable electricitySelect unit</v>
      </c>
      <c r="K552" s="123">
        <v>2022</v>
      </c>
      <c r="L552" s="91">
        <f>IFERROR(INDEX('Scope 2'!$AI$17:$AO$99,MATCH(J552,'Scope 2'!$AI$17:$AI$99,0),MATCH(K552,'Scope 2'!$AI$17:$AO$17,0)),0)</f>
        <v>0</v>
      </c>
      <c r="M552" s="91" t="str">
        <f t="shared" si="37"/>
        <v>Scope 2Generated renewable electricitySelect unit</v>
      </c>
      <c r="N552" s="91">
        <f>IFERROR(INDEX('Emission factors'!$K$14:$P$305,MATCH(M552,'Emission factors'!$J$14:$J$305,0),MATCH(K552,'Emission factors'!$K$12:$P$12,0)),0)</f>
        <v>0</v>
      </c>
      <c r="O552" s="91">
        <f t="shared" si="38"/>
        <v>0</v>
      </c>
    </row>
    <row r="553" spans="4:15" s="122" customFormat="1" ht="14.65" customHeight="1">
      <c r="D553" s="91" t="s">
        <v>8</v>
      </c>
      <c r="E553" s="91" t="str">
        <f>'Scope 2'!$D$61</f>
        <v xml:space="preserve">Location 6: </v>
      </c>
      <c r="F553" s="91">
        <f>'Company information'!$M$21</f>
        <v>0</v>
      </c>
      <c r="G553" s="91" t="str">
        <f>'Scope 2'!$D$25</f>
        <v>Generated renewable electricity</v>
      </c>
      <c r="H553" s="91" t="str">
        <f>'Scope 2'!$F$65</f>
        <v>Select unit</v>
      </c>
      <c r="J553" s="91" t="str">
        <f t="shared" si="34"/>
        <v>Scope 2Location 6: Generated renewable electricitySelect unit</v>
      </c>
      <c r="K553" s="123">
        <v>2023</v>
      </c>
      <c r="L553" s="91">
        <f>IFERROR(INDEX('Scope 2'!$AI$17:$AO$99,MATCH(J553,'Scope 2'!$AI$17:$AI$99,0),MATCH(K553,'Scope 2'!$AI$17:$AO$17,0)),0)</f>
        <v>0</v>
      </c>
      <c r="M553" s="91" t="str">
        <f t="shared" si="37"/>
        <v>Scope 2Generated renewable electricitySelect unit</v>
      </c>
      <c r="N553" s="91">
        <f>IFERROR(INDEX('Emission factors'!$K$14:$P$305,MATCH(M553,'Emission factors'!$J$14:$J$305,0),MATCH(K553,'Emission factors'!$K$12:$P$12,0)),0)</f>
        <v>0</v>
      </c>
      <c r="O553" s="91">
        <f t="shared" si="38"/>
        <v>0</v>
      </c>
    </row>
    <row r="554" spans="4:15" s="122" customFormat="1" ht="14.65" customHeight="1">
      <c r="D554" s="91" t="s">
        <v>8</v>
      </c>
      <c r="E554" s="91" t="str">
        <f>'Scope 2'!$D$61</f>
        <v xml:space="preserve">Location 6: </v>
      </c>
      <c r="F554" s="91">
        <f>'Company information'!$M$21</f>
        <v>0</v>
      </c>
      <c r="G554" s="91" t="str">
        <f>'Scope 2'!$D$25</f>
        <v>Generated renewable electricity</v>
      </c>
      <c r="H554" s="91" t="str">
        <f>'Scope 2'!$F$65</f>
        <v>Select unit</v>
      </c>
      <c r="J554" s="91" t="str">
        <f t="shared" ref="J554:J635" si="41">D554&amp;E554&amp;G554&amp;H554&amp;I554</f>
        <v>Scope 2Location 6: Generated renewable electricitySelect unit</v>
      </c>
      <c r="K554" s="123">
        <v>2024</v>
      </c>
      <c r="L554" s="91">
        <f>IFERROR(INDEX('Scope 2'!$AI$17:$AO$99,MATCH(J554,'Scope 2'!$AI$17:$AI$99,0),MATCH(K554,'Scope 2'!$AI$17:$AO$17,0)),0)</f>
        <v>0</v>
      </c>
      <c r="M554" s="91" t="str">
        <f t="shared" si="37"/>
        <v>Scope 2Generated renewable electricitySelect unit</v>
      </c>
      <c r="N554" s="91">
        <f>IFERROR(INDEX('Emission factors'!$K$14:$P$305,MATCH(M554,'Emission factors'!$J$14:$J$305,0),MATCH(K554,'Emission factors'!$K$12:$P$12,0)),0)</f>
        <v>0</v>
      </c>
      <c r="O554" s="91">
        <f t="shared" si="38"/>
        <v>0</v>
      </c>
    </row>
    <row r="555" spans="4:15" s="122" customFormat="1" ht="14.65" customHeight="1">
      <c r="D555" s="91" t="s">
        <v>8</v>
      </c>
      <c r="E555" s="91" t="str">
        <f>'Scope 2'!$D$61</f>
        <v xml:space="preserve">Location 6: </v>
      </c>
      <c r="F555" s="91">
        <f>'Company information'!$M$21</f>
        <v>0</v>
      </c>
      <c r="G555" s="91" t="str">
        <f>'Scope 2'!$D$25</f>
        <v>Generated renewable electricity</v>
      </c>
      <c r="H555" s="91" t="str">
        <f>'Scope 2'!$F$65</f>
        <v>Select unit</v>
      </c>
      <c r="J555" s="91" t="str">
        <f t="shared" si="41"/>
        <v>Scope 2Location 6: Generated renewable electricitySelect unit</v>
      </c>
      <c r="K555" s="123">
        <v>2025</v>
      </c>
      <c r="L555" s="91">
        <f>IFERROR(INDEX('Scope 2'!$AI$17:$AO$99,MATCH(J555,'Scope 2'!$AI$17:$AI$99,0),MATCH(K555,'Scope 2'!$AI$17:$AO$17,0)),0)</f>
        <v>0</v>
      </c>
      <c r="M555" s="91" t="str">
        <f t="shared" si="37"/>
        <v>Scope 2Generated renewable electricitySelect unit</v>
      </c>
      <c r="N555" s="91">
        <f>IFERROR(INDEX('Emission factors'!$K$14:$P$305,MATCH(M555,'Emission factors'!$J$14:$J$305,0),MATCH(K555,'Emission factors'!$K$12:$P$12,0)),0)</f>
        <v>0</v>
      </c>
      <c r="O555" s="91">
        <f t="shared" si="38"/>
        <v>0</v>
      </c>
    </row>
    <row r="556" spans="4:15" s="122" customFormat="1" ht="14.65" customHeight="1">
      <c r="D556" s="91" t="s">
        <v>8</v>
      </c>
      <c r="E556" s="91" t="str">
        <f>'Scope 2'!$D$61</f>
        <v xml:space="preserve">Location 6: </v>
      </c>
      <c r="F556" s="91">
        <f>'Company information'!$M$21</f>
        <v>0</v>
      </c>
      <c r="G556" s="91" t="str">
        <f>'Scope 2'!$D$27</f>
        <v>District heating</v>
      </c>
      <c r="H556" s="91" t="str">
        <f>'Scope 2'!$F$67</f>
        <v>Select unit</v>
      </c>
      <c r="J556" s="91" t="str">
        <f t="shared" si="41"/>
        <v>Scope 2Location 6: District heatingSelect unit</v>
      </c>
      <c r="K556" s="123">
        <v>2020</v>
      </c>
      <c r="L556" s="91">
        <f>IFERROR(INDEX('Scope 2'!$AI$17:$AO$99,MATCH(J556,'Scope 2'!$AI$17:$AI$99,0),MATCH(K556,'Scope 2'!$AI$17:$AO$17,0)),0)</f>
        <v>0</v>
      </c>
      <c r="M556" s="91" t="str">
        <f t="shared" si="37"/>
        <v>Scope 2District heatingSelect unit</v>
      </c>
      <c r="N556" s="91">
        <f>IFERROR(INDEX('Emission factors'!$K$14:$P$305,MATCH(M556,'Emission factors'!$J$14:$J$305,0),MATCH(K556,'Emission factors'!$K$12:$P$12,0)),0)</f>
        <v>0</v>
      </c>
      <c r="O556" s="91">
        <f t="shared" si="38"/>
        <v>0</v>
      </c>
    </row>
    <row r="557" spans="4:15" s="122" customFormat="1" ht="14.65" customHeight="1">
      <c r="D557" s="91" t="s">
        <v>8</v>
      </c>
      <c r="E557" s="91" t="str">
        <f>'Scope 2'!$D$61</f>
        <v xml:space="preserve">Location 6: </v>
      </c>
      <c r="F557" s="91">
        <f>'Company information'!$M$21</f>
        <v>0</v>
      </c>
      <c r="G557" s="91" t="str">
        <f>'Scope 2'!$D$27</f>
        <v>District heating</v>
      </c>
      <c r="H557" s="91" t="str">
        <f>'Scope 2'!$F$67</f>
        <v>Select unit</v>
      </c>
      <c r="J557" s="91" t="str">
        <f t="shared" si="41"/>
        <v>Scope 2Location 6: District heatingSelect unit</v>
      </c>
      <c r="K557" s="123">
        <v>2021</v>
      </c>
      <c r="L557" s="91">
        <f>IFERROR(INDEX('Scope 2'!$AI$17:$AO$99,MATCH(J557,'Scope 2'!$AI$17:$AI$99,0),MATCH(K557,'Scope 2'!$AI$17:$AO$17,0)),0)</f>
        <v>0</v>
      </c>
      <c r="M557" s="91" t="str">
        <f t="shared" si="37"/>
        <v>Scope 2District heatingSelect unit</v>
      </c>
      <c r="N557" s="91">
        <f>IFERROR(INDEX('Emission factors'!$K$14:$P$305,MATCH(M557,'Emission factors'!$J$14:$J$305,0),MATCH(K557,'Emission factors'!$K$12:$P$12,0)),0)</f>
        <v>0</v>
      </c>
      <c r="O557" s="91">
        <f t="shared" si="38"/>
        <v>0</v>
      </c>
    </row>
    <row r="558" spans="4:15" s="122" customFormat="1" ht="14.65" customHeight="1">
      <c r="D558" s="91" t="s">
        <v>8</v>
      </c>
      <c r="E558" s="91" t="str">
        <f>'Scope 2'!$D$61</f>
        <v xml:space="preserve">Location 6: </v>
      </c>
      <c r="F558" s="91">
        <f>'Company information'!$M$21</f>
        <v>0</v>
      </c>
      <c r="G558" s="91" t="str">
        <f>'Scope 2'!$D$27</f>
        <v>District heating</v>
      </c>
      <c r="H558" s="91" t="str">
        <f>'Scope 2'!$F$67</f>
        <v>Select unit</v>
      </c>
      <c r="J558" s="91" t="str">
        <f t="shared" si="41"/>
        <v>Scope 2Location 6: District heatingSelect unit</v>
      </c>
      <c r="K558" s="123">
        <v>2022</v>
      </c>
      <c r="L558" s="91">
        <f>IFERROR(INDEX('Scope 2'!$AI$17:$AO$99,MATCH(J558,'Scope 2'!$AI$17:$AI$99,0),MATCH(K558,'Scope 2'!$AI$17:$AO$17,0)),0)</f>
        <v>0</v>
      </c>
      <c r="M558" s="91" t="str">
        <f t="shared" si="37"/>
        <v>Scope 2District heatingSelect unit</v>
      </c>
      <c r="N558" s="91">
        <f>IFERROR(INDEX('Emission factors'!$K$14:$P$305,MATCH(M558,'Emission factors'!$J$14:$J$305,0),MATCH(K558,'Emission factors'!$K$12:$P$12,0)),0)</f>
        <v>0</v>
      </c>
      <c r="O558" s="91">
        <f t="shared" si="38"/>
        <v>0</v>
      </c>
    </row>
    <row r="559" spans="4:15" s="122" customFormat="1" ht="14.65" customHeight="1">
      <c r="D559" s="91" t="s">
        <v>8</v>
      </c>
      <c r="E559" s="91" t="str">
        <f>'Scope 2'!$D$61</f>
        <v xml:space="preserve">Location 6: </v>
      </c>
      <c r="F559" s="91">
        <f>'Company information'!$M$21</f>
        <v>0</v>
      </c>
      <c r="G559" s="91" t="str">
        <f>'Scope 2'!$D$27</f>
        <v>District heating</v>
      </c>
      <c r="H559" s="91" t="str">
        <f>'Scope 2'!$F$67</f>
        <v>Select unit</v>
      </c>
      <c r="J559" s="91" t="str">
        <f t="shared" si="41"/>
        <v>Scope 2Location 6: District heatingSelect unit</v>
      </c>
      <c r="K559" s="123">
        <v>2023</v>
      </c>
      <c r="L559" s="91">
        <f>IFERROR(INDEX('Scope 2'!$AI$17:$AO$99,MATCH(J559,'Scope 2'!$AI$17:$AI$99,0),MATCH(K559,'Scope 2'!$AI$17:$AO$17,0)),0)</f>
        <v>0</v>
      </c>
      <c r="M559" s="91" t="str">
        <f t="shared" si="37"/>
        <v>Scope 2District heatingSelect unit</v>
      </c>
      <c r="N559" s="91">
        <f>IFERROR(INDEX('Emission factors'!$K$14:$P$305,MATCH(M559,'Emission factors'!$J$14:$J$305,0),MATCH(K559,'Emission factors'!$K$12:$P$12,0)),0)</f>
        <v>0</v>
      </c>
      <c r="O559" s="91">
        <f t="shared" si="38"/>
        <v>0</v>
      </c>
    </row>
    <row r="560" spans="4:15" s="122" customFormat="1" ht="14.65" customHeight="1">
      <c r="D560" s="91" t="s">
        <v>8</v>
      </c>
      <c r="E560" s="91" t="str">
        <f>'Scope 2'!$D$61</f>
        <v xml:space="preserve">Location 6: </v>
      </c>
      <c r="F560" s="91">
        <f>'Company information'!$M$21</f>
        <v>0</v>
      </c>
      <c r="G560" s="91" t="str">
        <f>'Scope 2'!$D$27</f>
        <v>District heating</v>
      </c>
      <c r="H560" s="91" t="str">
        <f>'Scope 2'!$F$67</f>
        <v>Select unit</v>
      </c>
      <c r="J560" s="91" t="str">
        <f t="shared" si="41"/>
        <v>Scope 2Location 6: District heatingSelect unit</v>
      </c>
      <c r="K560" s="123">
        <v>2024</v>
      </c>
      <c r="L560" s="91">
        <f>IFERROR(INDEX('Scope 2'!$AI$17:$AO$99,MATCH(J560,'Scope 2'!$AI$17:$AI$99,0),MATCH(K560,'Scope 2'!$AI$17:$AO$17,0)),0)</f>
        <v>0</v>
      </c>
      <c r="M560" s="91" t="str">
        <f t="shared" si="37"/>
        <v>Scope 2District heatingSelect unit</v>
      </c>
      <c r="N560" s="91">
        <f>IFERROR(INDEX('Emission factors'!$K$14:$P$305,MATCH(M560,'Emission factors'!$J$14:$J$305,0),MATCH(K560,'Emission factors'!$K$12:$P$12,0)),0)</f>
        <v>0</v>
      </c>
      <c r="O560" s="91">
        <f t="shared" si="38"/>
        <v>0</v>
      </c>
    </row>
    <row r="561" spans="4:15" s="122" customFormat="1" ht="14.65" customHeight="1">
      <c r="D561" s="91" t="s">
        <v>8</v>
      </c>
      <c r="E561" s="91" t="str">
        <f>'Scope 2'!$D$61</f>
        <v xml:space="preserve">Location 6: </v>
      </c>
      <c r="F561" s="91">
        <f>'Company information'!$M$21</f>
        <v>0</v>
      </c>
      <c r="G561" s="91" t="str">
        <f>'Scope 2'!$D$27</f>
        <v>District heating</v>
      </c>
      <c r="H561" s="91" t="str">
        <f>'Scope 2'!$F$67</f>
        <v>Select unit</v>
      </c>
      <c r="J561" s="91" t="str">
        <f t="shared" si="41"/>
        <v>Scope 2Location 6: District heatingSelect unit</v>
      </c>
      <c r="K561" s="123">
        <v>2025</v>
      </c>
      <c r="L561" s="91">
        <f>IFERROR(INDEX('Scope 2'!$AI$17:$AO$99,MATCH(J561,'Scope 2'!$AI$17:$AI$99,0),MATCH(K561,'Scope 2'!$AI$17:$AO$17,0)),0)</f>
        <v>0</v>
      </c>
      <c r="M561" s="91" t="str">
        <f t="shared" si="37"/>
        <v>Scope 2District heatingSelect unit</v>
      </c>
      <c r="N561" s="91">
        <f>IFERROR(INDEX('Emission factors'!$K$14:$P$305,MATCH(M561,'Emission factors'!$J$14:$J$305,0),MATCH(K561,'Emission factors'!$K$12:$P$12,0)),0)</f>
        <v>0</v>
      </c>
      <c r="O561" s="91">
        <f t="shared" si="38"/>
        <v>0</v>
      </c>
    </row>
    <row r="562" spans="4:15" s="122" customFormat="1" ht="14.65" customHeight="1">
      <c r="D562" s="91" t="s">
        <v>8</v>
      </c>
      <c r="E562" s="91" t="str">
        <f>'Scope 2'!$D$69</f>
        <v xml:space="preserve">Location 7: </v>
      </c>
      <c r="F562" s="91">
        <f>'Company information'!$M$22</f>
        <v>0</v>
      </c>
      <c r="G562" s="91" t="str">
        <f>'Scope 2'!$D$23</f>
        <v>Purchased non-renewable electricity</v>
      </c>
      <c r="H562" s="91" t="str">
        <f>'Scope 2'!$F$71</f>
        <v>Select unit</v>
      </c>
      <c r="I562" s="91" t="s">
        <v>191</v>
      </c>
      <c r="J562" s="91" t="str">
        <f>D562&amp;E562&amp;G562&amp;H562</f>
        <v>Scope 2Location 7: Purchased non-renewable electricitySelect unit</v>
      </c>
      <c r="K562" s="123">
        <v>2020</v>
      </c>
      <c r="L562" s="91">
        <f>IFERROR(INDEX('Scope 2'!$AI$17:$AO$99,MATCH(J562,'Scope 2'!$AI$17:$AI$99,0),MATCH(K562,'Scope 2'!$AI$17:$AO$17,0)),0)</f>
        <v>0</v>
      </c>
      <c r="M562" s="91" t="str">
        <f t="shared" ref="M562:M573" si="42">D562&amp;G562&amp;F562&amp;H562&amp;I562</f>
        <v>Scope 2Purchased non-renewable electricity0Select unitMarket-based</v>
      </c>
      <c r="N562" s="91">
        <f>IFERROR(INDEX('Emission factors'!$K$14:$P$305,MATCH(M562,'Emission factors'!$J$14:$J$305,0),MATCH(K562,'Emission factors'!$K$12:$P$12,0)),0)</f>
        <v>0</v>
      </c>
      <c r="O562" s="91">
        <f t="shared" si="38"/>
        <v>0</v>
      </c>
    </row>
    <row r="563" spans="4:15" s="122" customFormat="1" ht="14.65" customHeight="1">
      <c r="D563" s="91" t="s">
        <v>8</v>
      </c>
      <c r="E563" s="91" t="str">
        <f>'Scope 2'!$D$69</f>
        <v xml:space="preserve">Location 7: </v>
      </c>
      <c r="F563" s="91">
        <f>'Company information'!$M$22</f>
        <v>0</v>
      </c>
      <c r="G563" s="91" t="str">
        <f>'Scope 2'!$D$23</f>
        <v>Purchased non-renewable electricity</v>
      </c>
      <c r="H563" s="91" t="str">
        <f>'Scope 2'!$F$71</f>
        <v>Select unit</v>
      </c>
      <c r="I563" s="91" t="s">
        <v>191</v>
      </c>
      <c r="J563" s="91" t="str">
        <f t="shared" ref="J563:J573" si="43">D563&amp;E563&amp;G563&amp;H563</f>
        <v>Scope 2Location 7: Purchased non-renewable electricitySelect unit</v>
      </c>
      <c r="K563" s="123">
        <v>2021</v>
      </c>
      <c r="L563" s="91">
        <f>IFERROR(INDEX('Scope 2'!$AI$17:$AO$99,MATCH(J563,'Scope 2'!$AI$17:$AI$99,0),MATCH(K563,'Scope 2'!$AI$17:$AO$17,0)),0)</f>
        <v>0</v>
      </c>
      <c r="M563" s="91" t="str">
        <f t="shared" si="42"/>
        <v>Scope 2Purchased non-renewable electricity0Select unitMarket-based</v>
      </c>
      <c r="N563" s="91">
        <f>IFERROR(INDEX('Emission factors'!$K$14:$P$305,MATCH(M563,'Emission factors'!$J$14:$J$305,0),MATCH(K563,'Emission factors'!$K$12:$P$12,0)),0)</f>
        <v>0</v>
      </c>
      <c r="O563" s="91">
        <f t="shared" si="38"/>
        <v>0</v>
      </c>
    </row>
    <row r="564" spans="4:15" s="122" customFormat="1" ht="14.65" customHeight="1">
      <c r="D564" s="91" t="s">
        <v>8</v>
      </c>
      <c r="E564" s="91" t="str">
        <f>'Scope 2'!$D$69</f>
        <v xml:space="preserve">Location 7: </v>
      </c>
      <c r="F564" s="91">
        <f>'Company information'!$M$22</f>
        <v>0</v>
      </c>
      <c r="G564" s="91" t="str">
        <f>'Scope 2'!$D$23</f>
        <v>Purchased non-renewable electricity</v>
      </c>
      <c r="H564" s="91" t="str">
        <f>'Scope 2'!$F$71</f>
        <v>Select unit</v>
      </c>
      <c r="I564" s="91" t="s">
        <v>191</v>
      </c>
      <c r="J564" s="91" t="str">
        <f t="shared" si="43"/>
        <v>Scope 2Location 7: Purchased non-renewable electricitySelect unit</v>
      </c>
      <c r="K564" s="123">
        <v>2022</v>
      </c>
      <c r="L564" s="91">
        <f>IFERROR(INDEX('Scope 2'!$AI$17:$AO$99,MATCH(J564,'Scope 2'!$AI$17:$AI$99,0),MATCH(K564,'Scope 2'!$AI$17:$AO$17,0)),0)</f>
        <v>0</v>
      </c>
      <c r="M564" s="91" t="str">
        <f t="shared" si="42"/>
        <v>Scope 2Purchased non-renewable electricity0Select unitMarket-based</v>
      </c>
      <c r="N564" s="91">
        <f>IFERROR(INDEX('Emission factors'!$K$14:$P$305,MATCH(M564,'Emission factors'!$J$14:$J$305,0),MATCH(K564,'Emission factors'!$K$12:$P$12,0)),0)</f>
        <v>0</v>
      </c>
      <c r="O564" s="91">
        <f t="shared" si="38"/>
        <v>0</v>
      </c>
    </row>
    <row r="565" spans="4:15" s="122" customFormat="1" ht="14.65" customHeight="1">
      <c r="D565" s="91" t="s">
        <v>8</v>
      </c>
      <c r="E565" s="91" t="str">
        <f>'Scope 2'!$D$69</f>
        <v xml:space="preserve">Location 7: </v>
      </c>
      <c r="F565" s="91">
        <f>'Company information'!$M$22</f>
        <v>0</v>
      </c>
      <c r="G565" s="91" t="str">
        <f>'Scope 2'!$D$23</f>
        <v>Purchased non-renewable electricity</v>
      </c>
      <c r="H565" s="91" t="str">
        <f>'Scope 2'!$F$71</f>
        <v>Select unit</v>
      </c>
      <c r="I565" s="91" t="s">
        <v>191</v>
      </c>
      <c r="J565" s="91" t="str">
        <f t="shared" si="43"/>
        <v>Scope 2Location 7: Purchased non-renewable electricitySelect unit</v>
      </c>
      <c r="K565" s="123">
        <v>2023</v>
      </c>
      <c r="L565" s="91">
        <f>IFERROR(INDEX('Scope 2'!$AI$17:$AO$99,MATCH(J565,'Scope 2'!$AI$17:$AI$99,0),MATCH(K565,'Scope 2'!$AI$17:$AO$17,0)),0)</f>
        <v>0</v>
      </c>
      <c r="M565" s="91" t="str">
        <f t="shared" si="42"/>
        <v>Scope 2Purchased non-renewable electricity0Select unitMarket-based</v>
      </c>
      <c r="N565" s="91">
        <f>IFERROR(INDEX('Emission factors'!$K$14:$P$305,MATCH(M565,'Emission factors'!$J$14:$J$305,0),MATCH(K565,'Emission factors'!$K$12:$P$12,0)),0)</f>
        <v>0</v>
      </c>
      <c r="O565" s="91">
        <f t="shared" si="38"/>
        <v>0</v>
      </c>
    </row>
    <row r="566" spans="4:15" s="122" customFormat="1" ht="14.65" customHeight="1">
      <c r="D566" s="91" t="s">
        <v>8</v>
      </c>
      <c r="E566" s="91" t="str">
        <f>'Scope 2'!$D$69</f>
        <v xml:space="preserve">Location 7: </v>
      </c>
      <c r="F566" s="91">
        <f>'Company information'!$M$22</f>
        <v>0</v>
      </c>
      <c r="G566" s="91" t="str">
        <f>'Scope 2'!$D$23</f>
        <v>Purchased non-renewable electricity</v>
      </c>
      <c r="H566" s="91" t="str">
        <f>'Scope 2'!$F$71</f>
        <v>Select unit</v>
      </c>
      <c r="I566" s="91" t="s">
        <v>191</v>
      </c>
      <c r="J566" s="91" t="str">
        <f t="shared" si="43"/>
        <v>Scope 2Location 7: Purchased non-renewable electricitySelect unit</v>
      </c>
      <c r="K566" s="123">
        <v>2024</v>
      </c>
      <c r="L566" s="91">
        <f>IFERROR(INDEX('Scope 2'!$AI$17:$AO$99,MATCH(J566,'Scope 2'!$AI$17:$AI$99,0),MATCH(K566,'Scope 2'!$AI$17:$AO$17,0)),0)</f>
        <v>0</v>
      </c>
      <c r="M566" s="91" t="str">
        <f t="shared" si="42"/>
        <v>Scope 2Purchased non-renewable electricity0Select unitMarket-based</v>
      </c>
      <c r="N566" s="91">
        <f>IFERROR(INDEX('Emission factors'!$K$14:$P$305,MATCH(M566,'Emission factors'!$J$14:$J$305,0),MATCH(K566,'Emission factors'!$K$12:$P$12,0)),0)</f>
        <v>0</v>
      </c>
      <c r="O566" s="91">
        <f t="shared" si="38"/>
        <v>0</v>
      </c>
    </row>
    <row r="567" spans="4:15" s="122" customFormat="1" ht="14.65" customHeight="1">
      <c r="D567" s="91" t="s">
        <v>8</v>
      </c>
      <c r="E567" s="91" t="str">
        <f>'Scope 2'!$D$69</f>
        <v xml:space="preserve">Location 7: </v>
      </c>
      <c r="F567" s="91">
        <f>'Company information'!$M$22</f>
        <v>0</v>
      </c>
      <c r="G567" s="91" t="str">
        <f>'Scope 2'!$D$23</f>
        <v>Purchased non-renewable electricity</v>
      </c>
      <c r="H567" s="91" t="str">
        <f>'Scope 2'!$F$71</f>
        <v>Select unit</v>
      </c>
      <c r="I567" s="91" t="s">
        <v>191</v>
      </c>
      <c r="J567" s="91" t="str">
        <f t="shared" si="43"/>
        <v>Scope 2Location 7: Purchased non-renewable electricitySelect unit</v>
      </c>
      <c r="K567" s="123">
        <v>2025</v>
      </c>
      <c r="L567" s="91">
        <f>IFERROR(INDEX('Scope 2'!$AI$17:$AO$99,MATCH(J567,'Scope 2'!$AI$17:$AI$99,0),MATCH(K567,'Scope 2'!$AI$17:$AO$17,0)),0)</f>
        <v>0</v>
      </c>
      <c r="M567" s="91" t="str">
        <f t="shared" si="42"/>
        <v>Scope 2Purchased non-renewable electricity0Select unitMarket-based</v>
      </c>
      <c r="N567" s="91">
        <f>IFERROR(INDEX('Emission factors'!$K$14:$P$305,MATCH(M567,'Emission factors'!$J$14:$J$305,0),MATCH(K567,'Emission factors'!$K$12:$P$12,0)),0)</f>
        <v>0</v>
      </c>
      <c r="O567" s="91">
        <f t="shared" si="38"/>
        <v>0</v>
      </c>
    </row>
    <row r="568" spans="4:15" s="122" customFormat="1" ht="14.65" customHeight="1">
      <c r="D568" s="91" t="s">
        <v>8</v>
      </c>
      <c r="E568" s="91" t="str">
        <f>'Scope 2'!$D$69</f>
        <v xml:space="preserve">Location 7: </v>
      </c>
      <c r="F568" s="91">
        <f>'Company information'!$M$22</f>
        <v>0</v>
      </c>
      <c r="G568" s="91" t="str">
        <f>'Scope 2'!$D$23</f>
        <v>Purchased non-renewable electricity</v>
      </c>
      <c r="H568" s="91" t="str">
        <f>'Scope 2'!$F$71</f>
        <v>Select unit</v>
      </c>
      <c r="I568" s="91" t="s">
        <v>230</v>
      </c>
      <c r="J568" s="91" t="str">
        <f t="shared" si="43"/>
        <v>Scope 2Location 7: Purchased non-renewable electricitySelect unit</v>
      </c>
      <c r="K568" s="123">
        <v>2020</v>
      </c>
      <c r="L568" s="91">
        <f>IFERROR(INDEX('Scope 2'!$AI$17:$AO$99,MATCH(J568,'Scope 2'!$AI$17:$AI$99,0),MATCH(K568,'Scope 2'!$AI$17:$AO$17,0)),0)</f>
        <v>0</v>
      </c>
      <c r="M568" s="91" t="str">
        <f t="shared" si="42"/>
        <v>Scope 2Purchased non-renewable electricity0Select unitLocation-based</v>
      </c>
      <c r="N568" s="91">
        <f>IFERROR(INDEX('Emission factors'!$K$14:$P$305,MATCH(M568,'Emission factors'!$J$14:$J$305,0),MATCH(K568,'Emission factors'!$K$12:$P$12,0)),0)</f>
        <v>0</v>
      </c>
      <c r="O568" s="91">
        <f t="shared" si="38"/>
        <v>0</v>
      </c>
    </row>
    <row r="569" spans="4:15" s="122" customFormat="1" ht="14.65" customHeight="1">
      <c r="D569" s="91" t="s">
        <v>8</v>
      </c>
      <c r="E569" s="91" t="str">
        <f>'Scope 2'!$D$69</f>
        <v xml:space="preserve">Location 7: </v>
      </c>
      <c r="F569" s="91">
        <f>'Company information'!$M$22</f>
        <v>0</v>
      </c>
      <c r="G569" s="91" t="str">
        <f>'Scope 2'!$D$23</f>
        <v>Purchased non-renewable electricity</v>
      </c>
      <c r="H569" s="91" t="str">
        <f>'Scope 2'!$F$71</f>
        <v>Select unit</v>
      </c>
      <c r="I569" s="91" t="s">
        <v>230</v>
      </c>
      <c r="J569" s="91" t="str">
        <f t="shared" si="43"/>
        <v>Scope 2Location 7: Purchased non-renewable electricitySelect unit</v>
      </c>
      <c r="K569" s="123">
        <v>2021</v>
      </c>
      <c r="L569" s="91">
        <f>IFERROR(INDEX('Scope 2'!$AI$17:$AO$99,MATCH(J569,'Scope 2'!$AI$17:$AI$99,0),MATCH(K569,'Scope 2'!$AI$17:$AO$17,0)),0)</f>
        <v>0</v>
      </c>
      <c r="M569" s="91" t="str">
        <f t="shared" si="42"/>
        <v>Scope 2Purchased non-renewable electricity0Select unitLocation-based</v>
      </c>
      <c r="N569" s="91">
        <f>IFERROR(INDEX('Emission factors'!$K$14:$P$305,MATCH(M569,'Emission factors'!$J$14:$J$305,0),MATCH(K569,'Emission factors'!$K$12:$P$12,0)),0)</f>
        <v>0</v>
      </c>
      <c r="O569" s="91">
        <f t="shared" si="38"/>
        <v>0</v>
      </c>
    </row>
    <row r="570" spans="4:15" s="122" customFormat="1" ht="14.65" customHeight="1">
      <c r="D570" s="91" t="s">
        <v>8</v>
      </c>
      <c r="E570" s="91" t="str">
        <f>'Scope 2'!$D$69</f>
        <v xml:space="preserve">Location 7: </v>
      </c>
      <c r="F570" s="91">
        <f>'Company information'!$M$22</f>
        <v>0</v>
      </c>
      <c r="G570" s="91" t="str">
        <f>'Scope 2'!$D$23</f>
        <v>Purchased non-renewable electricity</v>
      </c>
      <c r="H570" s="91" t="str">
        <f>'Scope 2'!$F$71</f>
        <v>Select unit</v>
      </c>
      <c r="I570" s="91" t="s">
        <v>230</v>
      </c>
      <c r="J570" s="91" t="str">
        <f t="shared" si="43"/>
        <v>Scope 2Location 7: Purchased non-renewable electricitySelect unit</v>
      </c>
      <c r="K570" s="123">
        <v>2022</v>
      </c>
      <c r="L570" s="91">
        <f>IFERROR(INDEX('Scope 2'!$AI$17:$AO$99,MATCH(J570,'Scope 2'!$AI$17:$AI$99,0),MATCH(K570,'Scope 2'!$AI$17:$AO$17,0)),0)</f>
        <v>0</v>
      </c>
      <c r="M570" s="91" t="str">
        <f t="shared" si="42"/>
        <v>Scope 2Purchased non-renewable electricity0Select unitLocation-based</v>
      </c>
      <c r="N570" s="91">
        <f>IFERROR(INDEX('Emission factors'!$K$14:$P$305,MATCH(M570,'Emission factors'!$J$14:$J$305,0),MATCH(K570,'Emission factors'!$K$12:$P$12,0)),0)</f>
        <v>0</v>
      </c>
      <c r="O570" s="91">
        <f t="shared" si="38"/>
        <v>0</v>
      </c>
    </row>
    <row r="571" spans="4:15" s="122" customFormat="1" ht="14.65" customHeight="1">
      <c r="D571" s="91" t="s">
        <v>8</v>
      </c>
      <c r="E571" s="91" t="str">
        <f>'Scope 2'!$D$69</f>
        <v xml:space="preserve">Location 7: </v>
      </c>
      <c r="F571" s="91">
        <f>'Company information'!$M$22</f>
        <v>0</v>
      </c>
      <c r="G571" s="91" t="str">
        <f>'Scope 2'!$D$23</f>
        <v>Purchased non-renewable electricity</v>
      </c>
      <c r="H571" s="91" t="str">
        <f>'Scope 2'!$F$71</f>
        <v>Select unit</v>
      </c>
      <c r="I571" s="91" t="s">
        <v>230</v>
      </c>
      <c r="J571" s="91" t="str">
        <f t="shared" si="43"/>
        <v>Scope 2Location 7: Purchased non-renewable electricitySelect unit</v>
      </c>
      <c r="K571" s="123">
        <v>2023</v>
      </c>
      <c r="L571" s="91">
        <f>IFERROR(INDEX('Scope 2'!$AI$17:$AO$99,MATCH(J571,'Scope 2'!$AI$17:$AI$99,0),MATCH(K571,'Scope 2'!$AI$17:$AO$17,0)),0)</f>
        <v>0</v>
      </c>
      <c r="M571" s="91" t="str">
        <f t="shared" si="42"/>
        <v>Scope 2Purchased non-renewable electricity0Select unitLocation-based</v>
      </c>
      <c r="N571" s="91">
        <f>IFERROR(INDEX('Emission factors'!$K$14:$P$305,MATCH(M571,'Emission factors'!$J$14:$J$305,0),MATCH(K571,'Emission factors'!$K$12:$P$12,0)),0)</f>
        <v>0</v>
      </c>
      <c r="O571" s="91">
        <f t="shared" si="38"/>
        <v>0</v>
      </c>
    </row>
    <row r="572" spans="4:15" s="122" customFormat="1" ht="14.65" customHeight="1">
      <c r="D572" s="91" t="s">
        <v>8</v>
      </c>
      <c r="E572" s="91" t="str">
        <f>'Scope 2'!$D$69</f>
        <v xml:space="preserve">Location 7: </v>
      </c>
      <c r="F572" s="91">
        <f>'Company information'!$M$22</f>
        <v>0</v>
      </c>
      <c r="G572" s="91" t="str">
        <f>'Scope 2'!$D$23</f>
        <v>Purchased non-renewable electricity</v>
      </c>
      <c r="H572" s="91" t="str">
        <f>'Scope 2'!$F$71</f>
        <v>Select unit</v>
      </c>
      <c r="I572" s="91" t="s">
        <v>230</v>
      </c>
      <c r="J572" s="91" t="str">
        <f t="shared" si="43"/>
        <v>Scope 2Location 7: Purchased non-renewable electricitySelect unit</v>
      </c>
      <c r="K572" s="123">
        <v>2024</v>
      </c>
      <c r="L572" s="91">
        <f>IFERROR(INDEX('Scope 2'!$AI$17:$AO$99,MATCH(J572,'Scope 2'!$AI$17:$AI$99,0),MATCH(K572,'Scope 2'!$AI$17:$AO$17,0)),0)</f>
        <v>0</v>
      </c>
      <c r="M572" s="91" t="str">
        <f t="shared" si="42"/>
        <v>Scope 2Purchased non-renewable electricity0Select unitLocation-based</v>
      </c>
      <c r="N572" s="91">
        <f>IFERROR(INDEX('Emission factors'!$K$14:$P$305,MATCH(M572,'Emission factors'!$J$14:$J$305,0),MATCH(K572,'Emission factors'!$K$12:$P$12,0)),0)</f>
        <v>0</v>
      </c>
      <c r="O572" s="91">
        <f t="shared" si="38"/>
        <v>0</v>
      </c>
    </row>
    <row r="573" spans="4:15" s="122" customFormat="1" ht="14.65" customHeight="1">
      <c r="D573" s="91" t="s">
        <v>8</v>
      </c>
      <c r="E573" s="91" t="str">
        <f>'Scope 2'!$D$69</f>
        <v xml:space="preserve">Location 7: </v>
      </c>
      <c r="F573" s="91">
        <f>'Company information'!$M$22</f>
        <v>0</v>
      </c>
      <c r="G573" s="91" t="str">
        <f>'Scope 2'!$D$23</f>
        <v>Purchased non-renewable electricity</v>
      </c>
      <c r="H573" s="91" t="str">
        <f>'Scope 2'!$F$71</f>
        <v>Select unit</v>
      </c>
      <c r="I573" s="91" t="s">
        <v>230</v>
      </c>
      <c r="J573" s="91" t="str">
        <f t="shared" si="43"/>
        <v>Scope 2Location 7: Purchased non-renewable electricitySelect unit</v>
      </c>
      <c r="K573" s="123">
        <v>2025</v>
      </c>
      <c r="L573" s="91">
        <f>IFERROR(INDEX('Scope 2'!$AI$17:$AO$99,MATCH(J573,'Scope 2'!$AI$17:$AI$99,0),MATCH(K573,'Scope 2'!$AI$17:$AO$17,0)),0)</f>
        <v>0</v>
      </c>
      <c r="M573" s="91" t="str">
        <f t="shared" si="42"/>
        <v>Scope 2Purchased non-renewable electricity0Select unitLocation-based</v>
      </c>
      <c r="N573" s="91">
        <f>IFERROR(INDEX('Emission factors'!$K$14:$P$305,MATCH(M573,'Emission factors'!$J$14:$J$305,0),MATCH(K573,'Emission factors'!$K$12:$P$12,0)),0)</f>
        <v>0</v>
      </c>
      <c r="O573" s="91">
        <f t="shared" si="38"/>
        <v>0</v>
      </c>
    </row>
    <row r="574" spans="4:15" s="122" customFormat="1" ht="14.65" customHeight="1">
      <c r="D574" s="91" t="s">
        <v>8</v>
      </c>
      <c r="E574" s="91" t="str">
        <f>'Scope 2'!$D$69</f>
        <v xml:space="preserve">Location 7: </v>
      </c>
      <c r="F574" s="91">
        <f>'Company information'!$M$22</f>
        <v>0</v>
      </c>
      <c r="G574" s="91" t="str">
        <f>'Scope 2'!$D$24</f>
        <v>Purchased renewable electricity</v>
      </c>
      <c r="H574" s="91" t="str">
        <f>'Scope 2'!$F$72</f>
        <v>Select unit</v>
      </c>
      <c r="J574" s="91" t="str">
        <f t="shared" si="41"/>
        <v>Scope 2Location 7: Purchased renewable electricitySelect unit</v>
      </c>
      <c r="K574" s="123">
        <v>2020</v>
      </c>
      <c r="L574" s="91">
        <f>IFERROR(INDEX('Scope 2'!$AI$17:$AO$99,MATCH(J574,'Scope 2'!$AI$17:$AI$99,0),MATCH(K574,'Scope 2'!$AI$17:$AO$17,0)),0)</f>
        <v>0</v>
      </c>
      <c r="M574" s="91" t="str">
        <f t="shared" si="37"/>
        <v>Scope 2Purchased renewable electricitySelect unit</v>
      </c>
      <c r="N574" s="91">
        <f>IFERROR(INDEX('Emission factors'!$K$14:$P$305,MATCH(M574,'Emission factors'!$J$14:$J$305,0),MATCH(K574,'Emission factors'!$K$12:$P$12,0)),0)</f>
        <v>0</v>
      </c>
      <c r="O574" s="91">
        <f t="shared" si="38"/>
        <v>0</v>
      </c>
    </row>
    <row r="575" spans="4:15" s="122" customFormat="1" ht="14.65" customHeight="1">
      <c r="D575" s="91" t="s">
        <v>8</v>
      </c>
      <c r="E575" s="91" t="str">
        <f>'Scope 2'!$D$69</f>
        <v xml:space="preserve">Location 7: </v>
      </c>
      <c r="F575" s="91">
        <f>'Company information'!$M$22</f>
        <v>0</v>
      </c>
      <c r="G575" s="91" t="str">
        <f>'Scope 2'!$D$24</f>
        <v>Purchased renewable electricity</v>
      </c>
      <c r="H575" s="91" t="str">
        <f>'Scope 2'!$F$72</f>
        <v>Select unit</v>
      </c>
      <c r="J575" s="91" t="str">
        <f t="shared" si="41"/>
        <v>Scope 2Location 7: Purchased renewable electricitySelect unit</v>
      </c>
      <c r="K575" s="123">
        <v>2021</v>
      </c>
      <c r="L575" s="91">
        <f>IFERROR(INDEX('Scope 2'!$AI$17:$AO$99,MATCH(J575,'Scope 2'!$AI$17:$AI$99,0),MATCH(K575,'Scope 2'!$AI$17:$AO$17,0)),0)</f>
        <v>0</v>
      </c>
      <c r="M575" s="91" t="str">
        <f t="shared" si="37"/>
        <v>Scope 2Purchased renewable electricitySelect unit</v>
      </c>
      <c r="N575" s="91">
        <f>IFERROR(INDEX('Emission factors'!$K$14:$P$305,MATCH(M575,'Emission factors'!$J$14:$J$305,0),MATCH(K575,'Emission factors'!$K$12:$P$12,0)),0)</f>
        <v>0</v>
      </c>
      <c r="O575" s="91">
        <f t="shared" si="38"/>
        <v>0</v>
      </c>
    </row>
    <row r="576" spans="4:15" s="122" customFormat="1" ht="14.65" customHeight="1">
      <c r="D576" s="91" t="s">
        <v>8</v>
      </c>
      <c r="E576" s="91" t="str">
        <f>'Scope 2'!$D$69</f>
        <v xml:space="preserve">Location 7: </v>
      </c>
      <c r="F576" s="91">
        <f>'Company information'!$M$22</f>
        <v>0</v>
      </c>
      <c r="G576" s="91" t="str">
        <f>'Scope 2'!$D$24</f>
        <v>Purchased renewable electricity</v>
      </c>
      <c r="H576" s="91" t="str">
        <f>'Scope 2'!$F$72</f>
        <v>Select unit</v>
      </c>
      <c r="J576" s="91" t="str">
        <f t="shared" si="41"/>
        <v>Scope 2Location 7: Purchased renewable electricitySelect unit</v>
      </c>
      <c r="K576" s="123">
        <v>2022</v>
      </c>
      <c r="L576" s="91">
        <f>IFERROR(INDEX('Scope 2'!$AI$17:$AO$99,MATCH(J576,'Scope 2'!$AI$17:$AI$99,0),MATCH(K576,'Scope 2'!$AI$17:$AO$17,0)),0)</f>
        <v>0</v>
      </c>
      <c r="M576" s="91" t="str">
        <f t="shared" si="37"/>
        <v>Scope 2Purchased renewable electricitySelect unit</v>
      </c>
      <c r="N576" s="91">
        <f>IFERROR(INDEX('Emission factors'!$K$14:$P$305,MATCH(M576,'Emission factors'!$J$14:$J$305,0),MATCH(K576,'Emission factors'!$K$12:$P$12,0)),0)</f>
        <v>0</v>
      </c>
      <c r="O576" s="91">
        <f t="shared" si="38"/>
        <v>0</v>
      </c>
    </row>
    <row r="577" spans="4:15" s="122" customFormat="1" ht="14.65" customHeight="1">
      <c r="D577" s="91" t="s">
        <v>8</v>
      </c>
      <c r="E577" s="91" t="str">
        <f>'Scope 2'!$D$69</f>
        <v xml:space="preserve">Location 7: </v>
      </c>
      <c r="F577" s="91">
        <f>'Company information'!$M$22</f>
        <v>0</v>
      </c>
      <c r="G577" s="91" t="str">
        <f>'Scope 2'!$D$24</f>
        <v>Purchased renewable electricity</v>
      </c>
      <c r="H577" s="91" t="str">
        <f>'Scope 2'!$F$72</f>
        <v>Select unit</v>
      </c>
      <c r="J577" s="91" t="str">
        <f t="shared" si="41"/>
        <v>Scope 2Location 7: Purchased renewable electricitySelect unit</v>
      </c>
      <c r="K577" s="123">
        <v>2023</v>
      </c>
      <c r="L577" s="91">
        <f>IFERROR(INDEX('Scope 2'!$AI$17:$AO$99,MATCH(J577,'Scope 2'!$AI$17:$AI$99,0),MATCH(K577,'Scope 2'!$AI$17:$AO$17,0)),0)</f>
        <v>0</v>
      </c>
      <c r="M577" s="91" t="str">
        <f t="shared" si="37"/>
        <v>Scope 2Purchased renewable electricitySelect unit</v>
      </c>
      <c r="N577" s="91">
        <f>IFERROR(INDEX('Emission factors'!$K$14:$P$305,MATCH(M577,'Emission factors'!$J$14:$J$305,0),MATCH(K577,'Emission factors'!$K$12:$P$12,0)),0)</f>
        <v>0</v>
      </c>
      <c r="O577" s="91">
        <f t="shared" si="38"/>
        <v>0</v>
      </c>
    </row>
    <row r="578" spans="4:15" s="122" customFormat="1" ht="14.65" customHeight="1">
      <c r="D578" s="91" t="s">
        <v>8</v>
      </c>
      <c r="E578" s="91" t="str">
        <f>'Scope 2'!$D$69</f>
        <v xml:space="preserve">Location 7: </v>
      </c>
      <c r="F578" s="91">
        <f>'Company information'!$M$22</f>
        <v>0</v>
      </c>
      <c r="G578" s="91" t="str">
        <f>'Scope 2'!$D$24</f>
        <v>Purchased renewable electricity</v>
      </c>
      <c r="H578" s="91" t="str">
        <f>'Scope 2'!$F$72</f>
        <v>Select unit</v>
      </c>
      <c r="J578" s="91" t="str">
        <f t="shared" si="41"/>
        <v>Scope 2Location 7: Purchased renewable electricitySelect unit</v>
      </c>
      <c r="K578" s="123">
        <v>2024</v>
      </c>
      <c r="L578" s="91">
        <f>IFERROR(INDEX('Scope 2'!$AI$17:$AO$99,MATCH(J578,'Scope 2'!$AI$17:$AI$99,0),MATCH(K578,'Scope 2'!$AI$17:$AO$17,0)),0)</f>
        <v>0</v>
      </c>
      <c r="M578" s="91" t="str">
        <f t="shared" si="37"/>
        <v>Scope 2Purchased renewable electricitySelect unit</v>
      </c>
      <c r="N578" s="91">
        <f>IFERROR(INDEX('Emission factors'!$K$14:$P$305,MATCH(M578,'Emission factors'!$J$14:$J$305,0),MATCH(K578,'Emission factors'!$K$12:$P$12,0)),0)</f>
        <v>0</v>
      </c>
      <c r="O578" s="91">
        <f t="shared" si="38"/>
        <v>0</v>
      </c>
    </row>
    <row r="579" spans="4:15" s="122" customFormat="1" ht="14.65" customHeight="1">
      <c r="D579" s="91" t="s">
        <v>8</v>
      </c>
      <c r="E579" s="91" t="str">
        <f>'Scope 2'!$D$69</f>
        <v xml:space="preserve">Location 7: </v>
      </c>
      <c r="F579" s="91">
        <f>'Company information'!$M$22</f>
        <v>0</v>
      </c>
      <c r="G579" s="91" t="str">
        <f>'Scope 2'!$D$24</f>
        <v>Purchased renewable electricity</v>
      </c>
      <c r="H579" s="91" t="str">
        <f>'Scope 2'!$F$72</f>
        <v>Select unit</v>
      </c>
      <c r="J579" s="91" t="str">
        <f t="shared" si="41"/>
        <v>Scope 2Location 7: Purchased renewable electricitySelect unit</v>
      </c>
      <c r="K579" s="123">
        <v>2025</v>
      </c>
      <c r="L579" s="91">
        <f>IFERROR(INDEX('Scope 2'!$AI$17:$AO$99,MATCH(J579,'Scope 2'!$AI$17:$AI$99,0),MATCH(K579,'Scope 2'!$AI$17:$AO$17,0)),0)</f>
        <v>0</v>
      </c>
      <c r="M579" s="91" t="str">
        <f t="shared" si="37"/>
        <v>Scope 2Purchased renewable electricitySelect unit</v>
      </c>
      <c r="N579" s="91">
        <f>IFERROR(INDEX('Emission factors'!$K$14:$P$305,MATCH(M579,'Emission factors'!$J$14:$J$305,0),MATCH(K579,'Emission factors'!$K$12:$P$12,0)),0)</f>
        <v>0</v>
      </c>
      <c r="O579" s="91">
        <f t="shared" si="38"/>
        <v>0</v>
      </c>
    </row>
    <row r="580" spans="4:15" s="122" customFormat="1" ht="14.65" customHeight="1">
      <c r="D580" s="91" t="s">
        <v>8</v>
      </c>
      <c r="E580" s="91" t="str">
        <f>'Scope 2'!$D$69</f>
        <v xml:space="preserve">Location 7: </v>
      </c>
      <c r="F580" s="91">
        <f>'Company information'!$M$22</f>
        <v>0</v>
      </c>
      <c r="G580" s="91" t="str">
        <f>'Scope 2'!$D$25</f>
        <v>Generated renewable electricity</v>
      </c>
      <c r="H580" s="91" t="str">
        <f>'Scope 2'!$F$73</f>
        <v>Select unit</v>
      </c>
      <c r="J580" s="91" t="str">
        <f t="shared" si="41"/>
        <v>Scope 2Location 7: Generated renewable electricitySelect unit</v>
      </c>
      <c r="K580" s="123">
        <v>2020</v>
      </c>
      <c r="L580" s="91">
        <f>IFERROR(INDEX('Scope 2'!$AI$17:$AO$99,MATCH(J580,'Scope 2'!$AI$17:$AI$99,0),MATCH(K580,'Scope 2'!$AI$17:$AO$17,0)),0)</f>
        <v>0</v>
      </c>
      <c r="M580" s="91" t="str">
        <f t="shared" si="37"/>
        <v>Scope 2Generated renewable electricitySelect unit</v>
      </c>
      <c r="N580" s="91">
        <f>IFERROR(INDEX('Emission factors'!$K$14:$P$305,MATCH(M580,'Emission factors'!$J$14:$J$305,0),MATCH(K580,'Emission factors'!$K$12:$P$12,0)),0)</f>
        <v>0</v>
      </c>
      <c r="O580" s="91">
        <f t="shared" si="38"/>
        <v>0</v>
      </c>
    </row>
    <row r="581" spans="4:15" s="122" customFormat="1" ht="14.65" customHeight="1">
      <c r="D581" s="91" t="s">
        <v>8</v>
      </c>
      <c r="E581" s="91" t="str">
        <f>'Scope 2'!$D$69</f>
        <v xml:space="preserve">Location 7: </v>
      </c>
      <c r="F581" s="91">
        <f>'Company information'!$M$22</f>
        <v>0</v>
      </c>
      <c r="G581" s="91" t="str">
        <f>'Scope 2'!$D$25</f>
        <v>Generated renewable electricity</v>
      </c>
      <c r="H581" s="91" t="str">
        <f>'Scope 2'!$F$73</f>
        <v>Select unit</v>
      </c>
      <c r="J581" s="91" t="str">
        <f t="shared" si="41"/>
        <v>Scope 2Location 7: Generated renewable electricitySelect unit</v>
      </c>
      <c r="K581" s="123">
        <v>2021</v>
      </c>
      <c r="L581" s="91">
        <f>IFERROR(INDEX('Scope 2'!$AI$17:$AO$99,MATCH(J581,'Scope 2'!$AI$17:$AI$99,0),MATCH(K581,'Scope 2'!$AI$17:$AO$17,0)),0)</f>
        <v>0</v>
      </c>
      <c r="M581" s="91" t="str">
        <f t="shared" ref="M581:M644" si="44">D581&amp;G581&amp;H581&amp;I581</f>
        <v>Scope 2Generated renewable electricitySelect unit</v>
      </c>
      <c r="N581" s="91">
        <f>IFERROR(INDEX('Emission factors'!$K$14:$P$305,MATCH(M581,'Emission factors'!$J$14:$J$305,0),MATCH(K581,'Emission factors'!$K$12:$P$12,0)),0)</f>
        <v>0</v>
      </c>
      <c r="O581" s="91">
        <f t="shared" ref="O581:O644" si="45">L581*N581</f>
        <v>0</v>
      </c>
    </row>
    <row r="582" spans="4:15" s="122" customFormat="1" ht="14.65" customHeight="1">
      <c r="D582" s="91" t="s">
        <v>8</v>
      </c>
      <c r="E582" s="91" t="str">
        <f>'Scope 2'!$D$69</f>
        <v xml:space="preserve">Location 7: </v>
      </c>
      <c r="F582" s="91">
        <f>'Company information'!$M$22</f>
        <v>0</v>
      </c>
      <c r="G582" s="91" t="str">
        <f>'Scope 2'!$D$25</f>
        <v>Generated renewable electricity</v>
      </c>
      <c r="H582" s="91" t="str">
        <f>'Scope 2'!$F$73</f>
        <v>Select unit</v>
      </c>
      <c r="J582" s="91" t="str">
        <f t="shared" si="41"/>
        <v>Scope 2Location 7: Generated renewable electricitySelect unit</v>
      </c>
      <c r="K582" s="123">
        <v>2022</v>
      </c>
      <c r="L582" s="91">
        <f>IFERROR(INDEX('Scope 2'!$AI$17:$AO$99,MATCH(J582,'Scope 2'!$AI$17:$AI$99,0),MATCH(K582,'Scope 2'!$AI$17:$AO$17,0)),0)</f>
        <v>0</v>
      </c>
      <c r="M582" s="91" t="str">
        <f t="shared" si="44"/>
        <v>Scope 2Generated renewable electricitySelect unit</v>
      </c>
      <c r="N582" s="91">
        <f>IFERROR(INDEX('Emission factors'!$K$14:$P$305,MATCH(M582,'Emission factors'!$J$14:$J$305,0),MATCH(K582,'Emission factors'!$K$12:$P$12,0)),0)</f>
        <v>0</v>
      </c>
      <c r="O582" s="91">
        <f t="shared" si="45"/>
        <v>0</v>
      </c>
    </row>
    <row r="583" spans="4:15" s="122" customFormat="1" ht="14.65" customHeight="1">
      <c r="D583" s="91" t="s">
        <v>8</v>
      </c>
      <c r="E583" s="91" t="str">
        <f>'Scope 2'!$D$69</f>
        <v xml:space="preserve">Location 7: </v>
      </c>
      <c r="F583" s="91">
        <f>'Company information'!$M$22</f>
        <v>0</v>
      </c>
      <c r="G583" s="91" t="str">
        <f>'Scope 2'!$D$25</f>
        <v>Generated renewable electricity</v>
      </c>
      <c r="H583" s="91" t="str">
        <f>'Scope 2'!$F$73</f>
        <v>Select unit</v>
      </c>
      <c r="J583" s="91" t="str">
        <f t="shared" si="41"/>
        <v>Scope 2Location 7: Generated renewable electricitySelect unit</v>
      </c>
      <c r="K583" s="123">
        <v>2023</v>
      </c>
      <c r="L583" s="91">
        <f>IFERROR(INDEX('Scope 2'!$AI$17:$AO$99,MATCH(J583,'Scope 2'!$AI$17:$AI$99,0),MATCH(K583,'Scope 2'!$AI$17:$AO$17,0)),0)</f>
        <v>0</v>
      </c>
      <c r="M583" s="91" t="str">
        <f t="shared" si="44"/>
        <v>Scope 2Generated renewable electricitySelect unit</v>
      </c>
      <c r="N583" s="91">
        <f>IFERROR(INDEX('Emission factors'!$K$14:$P$305,MATCH(M583,'Emission factors'!$J$14:$J$305,0),MATCH(K583,'Emission factors'!$K$12:$P$12,0)),0)</f>
        <v>0</v>
      </c>
      <c r="O583" s="91">
        <f t="shared" si="45"/>
        <v>0</v>
      </c>
    </row>
    <row r="584" spans="4:15" s="122" customFormat="1" ht="14.65" customHeight="1">
      <c r="D584" s="91" t="s">
        <v>8</v>
      </c>
      <c r="E584" s="91" t="str">
        <f>'Scope 2'!$D$69</f>
        <v xml:space="preserve">Location 7: </v>
      </c>
      <c r="F584" s="91">
        <f>'Company information'!$M$22</f>
        <v>0</v>
      </c>
      <c r="G584" s="91" t="str">
        <f>'Scope 2'!$D$25</f>
        <v>Generated renewable electricity</v>
      </c>
      <c r="H584" s="91" t="str">
        <f>'Scope 2'!$F$73</f>
        <v>Select unit</v>
      </c>
      <c r="J584" s="91" t="str">
        <f t="shared" si="41"/>
        <v>Scope 2Location 7: Generated renewable electricitySelect unit</v>
      </c>
      <c r="K584" s="123">
        <v>2024</v>
      </c>
      <c r="L584" s="91">
        <f>IFERROR(INDEX('Scope 2'!$AI$17:$AO$99,MATCH(J584,'Scope 2'!$AI$17:$AI$99,0),MATCH(K584,'Scope 2'!$AI$17:$AO$17,0)),0)</f>
        <v>0</v>
      </c>
      <c r="M584" s="91" t="str">
        <f t="shared" si="44"/>
        <v>Scope 2Generated renewable electricitySelect unit</v>
      </c>
      <c r="N584" s="91">
        <f>IFERROR(INDEX('Emission factors'!$K$14:$P$305,MATCH(M584,'Emission factors'!$J$14:$J$305,0),MATCH(K584,'Emission factors'!$K$12:$P$12,0)),0)</f>
        <v>0</v>
      </c>
      <c r="O584" s="91">
        <f t="shared" si="45"/>
        <v>0</v>
      </c>
    </row>
    <row r="585" spans="4:15" s="122" customFormat="1" ht="14.65" customHeight="1">
      <c r="D585" s="91" t="s">
        <v>8</v>
      </c>
      <c r="E585" s="91" t="str">
        <f>'Scope 2'!$D$69</f>
        <v xml:space="preserve">Location 7: </v>
      </c>
      <c r="F585" s="91">
        <f>'Company information'!$M$22</f>
        <v>0</v>
      </c>
      <c r="G585" s="91" t="str">
        <f>'Scope 2'!$D$25</f>
        <v>Generated renewable electricity</v>
      </c>
      <c r="H585" s="91" t="str">
        <f>'Scope 2'!$F$73</f>
        <v>Select unit</v>
      </c>
      <c r="J585" s="91" t="str">
        <f t="shared" si="41"/>
        <v>Scope 2Location 7: Generated renewable electricitySelect unit</v>
      </c>
      <c r="K585" s="123">
        <v>2025</v>
      </c>
      <c r="L585" s="91">
        <f>IFERROR(INDEX('Scope 2'!$AI$17:$AO$99,MATCH(J585,'Scope 2'!$AI$17:$AI$99,0),MATCH(K585,'Scope 2'!$AI$17:$AO$17,0)),0)</f>
        <v>0</v>
      </c>
      <c r="M585" s="91" t="str">
        <f t="shared" si="44"/>
        <v>Scope 2Generated renewable electricitySelect unit</v>
      </c>
      <c r="N585" s="91">
        <f>IFERROR(INDEX('Emission factors'!$K$14:$P$305,MATCH(M585,'Emission factors'!$J$14:$J$305,0),MATCH(K585,'Emission factors'!$K$12:$P$12,0)),0)</f>
        <v>0</v>
      </c>
      <c r="O585" s="91">
        <f t="shared" si="45"/>
        <v>0</v>
      </c>
    </row>
    <row r="586" spans="4:15" s="122" customFormat="1" ht="14.65" customHeight="1">
      <c r="D586" s="91" t="s">
        <v>8</v>
      </c>
      <c r="E586" s="91" t="str">
        <f>'Scope 2'!$D$69</f>
        <v xml:space="preserve">Location 7: </v>
      </c>
      <c r="F586" s="91">
        <f>'Company information'!$M$22</f>
        <v>0</v>
      </c>
      <c r="G586" s="91" t="str">
        <f>'Scope 2'!$D$27</f>
        <v>District heating</v>
      </c>
      <c r="H586" s="91" t="str">
        <f>'Scope 2'!$F$75</f>
        <v>Select unit</v>
      </c>
      <c r="J586" s="91" t="str">
        <f t="shared" si="41"/>
        <v>Scope 2Location 7: District heatingSelect unit</v>
      </c>
      <c r="K586" s="123">
        <v>2020</v>
      </c>
      <c r="L586" s="91">
        <f>IFERROR(INDEX('Scope 2'!$AI$17:$AO$99,MATCH(J586,'Scope 2'!$AI$17:$AI$99,0),MATCH(K586,'Scope 2'!$AI$17:$AO$17,0)),0)</f>
        <v>0</v>
      </c>
      <c r="M586" s="91" t="str">
        <f t="shared" si="44"/>
        <v>Scope 2District heatingSelect unit</v>
      </c>
      <c r="N586" s="91">
        <f>IFERROR(INDEX('Emission factors'!$K$14:$P$305,MATCH(M586,'Emission factors'!$J$14:$J$305,0),MATCH(K586,'Emission factors'!$K$12:$P$12,0)),0)</f>
        <v>0</v>
      </c>
      <c r="O586" s="91">
        <f t="shared" si="45"/>
        <v>0</v>
      </c>
    </row>
    <row r="587" spans="4:15" s="122" customFormat="1" ht="14.65" customHeight="1">
      <c r="D587" s="91" t="s">
        <v>8</v>
      </c>
      <c r="E587" s="91" t="str">
        <f>'Scope 2'!$D$69</f>
        <v xml:space="preserve">Location 7: </v>
      </c>
      <c r="F587" s="91">
        <f>'Company information'!$M$22</f>
        <v>0</v>
      </c>
      <c r="G587" s="91" t="str">
        <f>'Scope 2'!$D$27</f>
        <v>District heating</v>
      </c>
      <c r="H587" s="91" t="str">
        <f>'Scope 2'!$F$75</f>
        <v>Select unit</v>
      </c>
      <c r="J587" s="91" t="str">
        <f t="shared" si="41"/>
        <v>Scope 2Location 7: District heatingSelect unit</v>
      </c>
      <c r="K587" s="123">
        <v>2021</v>
      </c>
      <c r="L587" s="91">
        <f>IFERROR(INDEX('Scope 2'!$AI$17:$AO$99,MATCH(J587,'Scope 2'!$AI$17:$AI$99,0),MATCH(K587,'Scope 2'!$AI$17:$AO$17,0)),0)</f>
        <v>0</v>
      </c>
      <c r="M587" s="91" t="str">
        <f t="shared" si="44"/>
        <v>Scope 2District heatingSelect unit</v>
      </c>
      <c r="N587" s="91">
        <f>IFERROR(INDEX('Emission factors'!$K$14:$P$305,MATCH(M587,'Emission factors'!$J$14:$J$305,0),MATCH(K587,'Emission factors'!$K$12:$P$12,0)),0)</f>
        <v>0</v>
      </c>
      <c r="O587" s="91">
        <f t="shared" si="45"/>
        <v>0</v>
      </c>
    </row>
    <row r="588" spans="4:15" s="122" customFormat="1" ht="14.65" customHeight="1">
      <c r="D588" s="91" t="s">
        <v>8</v>
      </c>
      <c r="E588" s="91" t="str">
        <f>'Scope 2'!$D$69</f>
        <v xml:space="preserve">Location 7: </v>
      </c>
      <c r="F588" s="91">
        <f>'Company information'!$M$22</f>
        <v>0</v>
      </c>
      <c r="G588" s="91" t="str">
        <f>'Scope 2'!$D$27</f>
        <v>District heating</v>
      </c>
      <c r="H588" s="91" t="str">
        <f>'Scope 2'!$F$75</f>
        <v>Select unit</v>
      </c>
      <c r="J588" s="91" t="str">
        <f t="shared" si="41"/>
        <v>Scope 2Location 7: District heatingSelect unit</v>
      </c>
      <c r="K588" s="123">
        <v>2022</v>
      </c>
      <c r="L588" s="91">
        <f>IFERROR(INDEX('Scope 2'!$AI$17:$AO$99,MATCH(J588,'Scope 2'!$AI$17:$AI$99,0),MATCH(K588,'Scope 2'!$AI$17:$AO$17,0)),0)</f>
        <v>0</v>
      </c>
      <c r="M588" s="91" t="str">
        <f t="shared" si="44"/>
        <v>Scope 2District heatingSelect unit</v>
      </c>
      <c r="N588" s="91">
        <f>IFERROR(INDEX('Emission factors'!$K$14:$P$305,MATCH(M588,'Emission factors'!$J$14:$J$305,0),MATCH(K588,'Emission factors'!$K$12:$P$12,0)),0)</f>
        <v>0</v>
      </c>
      <c r="O588" s="91">
        <f t="shared" si="45"/>
        <v>0</v>
      </c>
    </row>
    <row r="589" spans="4:15" s="122" customFormat="1" ht="14.65" customHeight="1">
      <c r="D589" s="91" t="s">
        <v>8</v>
      </c>
      <c r="E589" s="91" t="str">
        <f>'Scope 2'!$D$69</f>
        <v xml:space="preserve">Location 7: </v>
      </c>
      <c r="F589" s="91">
        <f>'Company information'!$M$22</f>
        <v>0</v>
      </c>
      <c r="G589" s="91" t="str">
        <f>'Scope 2'!$D$27</f>
        <v>District heating</v>
      </c>
      <c r="H589" s="91" t="str">
        <f>'Scope 2'!$F$75</f>
        <v>Select unit</v>
      </c>
      <c r="J589" s="91" t="str">
        <f t="shared" si="41"/>
        <v>Scope 2Location 7: District heatingSelect unit</v>
      </c>
      <c r="K589" s="123">
        <v>2023</v>
      </c>
      <c r="L589" s="91">
        <f>IFERROR(INDEX('Scope 2'!$AI$17:$AO$99,MATCH(J589,'Scope 2'!$AI$17:$AI$99,0),MATCH(K589,'Scope 2'!$AI$17:$AO$17,0)),0)</f>
        <v>0</v>
      </c>
      <c r="M589" s="91" t="str">
        <f t="shared" si="44"/>
        <v>Scope 2District heatingSelect unit</v>
      </c>
      <c r="N589" s="91">
        <f>IFERROR(INDEX('Emission factors'!$K$14:$P$305,MATCH(M589,'Emission factors'!$J$14:$J$305,0),MATCH(K589,'Emission factors'!$K$12:$P$12,0)),0)</f>
        <v>0</v>
      </c>
      <c r="O589" s="91">
        <f t="shared" si="45"/>
        <v>0</v>
      </c>
    </row>
    <row r="590" spans="4:15" s="122" customFormat="1" ht="14.65" customHeight="1">
      <c r="D590" s="91" t="s">
        <v>8</v>
      </c>
      <c r="E590" s="91" t="str">
        <f>'Scope 2'!$D$69</f>
        <v xml:space="preserve">Location 7: </v>
      </c>
      <c r="F590" s="91">
        <f>'Company information'!$M$22</f>
        <v>0</v>
      </c>
      <c r="G590" s="91" t="str">
        <f>'Scope 2'!$D$27</f>
        <v>District heating</v>
      </c>
      <c r="H590" s="91" t="str">
        <f>'Scope 2'!$F$75</f>
        <v>Select unit</v>
      </c>
      <c r="J590" s="91" t="str">
        <f t="shared" si="41"/>
        <v>Scope 2Location 7: District heatingSelect unit</v>
      </c>
      <c r="K590" s="123">
        <v>2024</v>
      </c>
      <c r="L590" s="91">
        <f>IFERROR(INDEX('Scope 2'!$AI$17:$AO$99,MATCH(J590,'Scope 2'!$AI$17:$AI$99,0),MATCH(K590,'Scope 2'!$AI$17:$AO$17,0)),0)</f>
        <v>0</v>
      </c>
      <c r="M590" s="91" t="str">
        <f t="shared" si="44"/>
        <v>Scope 2District heatingSelect unit</v>
      </c>
      <c r="N590" s="91">
        <f>IFERROR(INDEX('Emission factors'!$K$14:$P$305,MATCH(M590,'Emission factors'!$J$14:$J$305,0),MATCH(K590,'Emission factors'!$K$12:$P$12,0)),0)</f>
        <v>0</v>
      </c>
      <c r="O590" s="91">
        <f t="shared" si="45"/>
        <v>0</v>
      </c>
    </row>
    <row r="591" spans="4:15" s="122" customFormat="1" ht="14.65" customHeight="1">
      <c r="D591" s="91" t="s">
        <v>8</v>
      </c>
      <c r="E591" s="91" t="str">
        <f>'Scope 2'!$D$69</f>
        <v xml:space="preserve">Location 7: </v>
      </c>
      <c r="F591" s="91">
        <f>'Company information'!$M$22</f>
        <v>0</v>
      </c>
      <c r="G591" s="91" t="str">
        <f>'Scope 2'!$D$27</f>
        <v>District heating</v>
      </c>
      <c r="H591" s="91" t="str">
        <f>'Scope 2'!$F$75</f>
        <v>Select unit</v>
      </c>
      <c r="J591" s="91" t="str">
        <f t="shared" si="41"/>
        <v>Scope 2Location 7: District heatingSelect unit</v>
      </c>
      <c r="K591" s="123">
        <v>2025</v>
      </c>
      <c r="L591" s="91">
        <f>IFERROR(INDEX('Scope 2'!$AI$17:$AO$99,MATCH(J591,'Scope 2'!$AI$17:$AI$99,0),MATCH(K591,'Scope 2'!$AI$17:$AO$17,0)),0)</f>
        <v>0</v>
      </c>
      <c r="M591" s="91" t="str">
        <f t="shared" si="44"/>
        <v>Scope 2District heatingSelect unit</v>
      </c>
      <c r="N591" s="91">
        <f>IFERROR(INDEX('Emission factors'!$K$14:$P$305,MATCH(M591,'Emission factors'!$J$14:$J$305,0),MATCH(K591,'Emission factors'!$K$12:$P$12,0)),0)</f>
        <v>0</v>
      </c>
      <c r="O591" s="91">
        <f t="shared" si="45"/>
        <v>0</v>
      </c>
    </row>
    <row r="592" spans="4:15" s="122" customFormat="1" ht="14.65" customHeight="1">
      <c r="D592" s="91" t="s">
        <v>8</v>
      </c>
      <c r="E592" s="91" t="str">
        <f>'Scope 2'!$D$77</f>
        <v xml:space="preserve">Location 8: </v>
      </c>
      <c r="F592" s="91">
        <f>'Company information'!$M$23</f>
        <v>0</v>
      </c>
      <c r="G592" s="91" t="str">
        <f>'Scope 2'!$D$23</f>
        <v>Purchased non-renewable electricity</v>
      </c>
      <c r="H592" s="91" t="str">
        <f>'Scope 2'!$F$79</f>
        <v>Select unit</v>
      </c>
      <c r="I592" s="91" t="s">
        <v>191</v>
      </c>
      <c r="J592" s="91" t="str">
        <f>D592&amp;E592&amp;G592&amp;H592</f>
        <v>Scope 2Location 8: Purchased non-renewable electricitySelect unit</v>
      </c>
      <c r="K592" s="123">
        <v>2020</v>
      </c>
      <c r="L592" s="91">
        <f>IFERROR(INDEX('Scope 2'!$AI$17:$AO$99,MATCH(J592,'Scope 2'!$AI$17:$AI$99,0),MATCH(K592,'Scope 2'!$AI$17:$AO$17,0)),0)</f>
        <v>0</v>
      </c>
      <c r="M592" s="91" t="str">
        <f t="shared" ref="M592:M603" si="46">D592&amp;G592&amp;F592&amp;H592&amp;I592</f>
        <v>Scope 2Purchased non-renewable electricity0Select unitMarket-based</v>
      </c>
      <c r="N592" s="91">
        <f>IFERROR(INDEX('Emission factors'!$K$14:$P$305,MATCH(M592,'Emission factors'!$J$14:$J$305,0),MATCH(K592,'Emission factors'!$K$12:$P$12,0)),0)</f>
        <v>0</v>
      </c>
      <c r="O592" s="91">
        <f t="shared" si="45"/>
        <v>0</v>
      </c>
    </row>
    <row r="593" spans="4:15" s="122" customFormat="1" ht="14.65" customHeight="1">
      <c r="D593" s="91" t="s">
        <v>8</v>
      </c>
      <c r="E593" s="91" t="str">
        <f>'Scope 2'!$D$77</f>
        <v xml:space="preserve">Location 8: </v>
      </c>
      <c r="F593" s="91">
        <f>'Company information'!$M$23</f>
        <v>0</v>
      </c>
      <c r="G593" s="91" t="str">
        <f>'Scope 2'!$D$23</f>
        <v>Purchased non-renewable electricity</v>
      </c>
      <c r="H593" s="91" t="str">
        <f>'Scope 2'!$F$79</f>
        <v>Select unit</v>
      </c>
      <c r="I593" s="91" t="s">
        <v>191</v>
      </c>
      <c r="J593" s="91" t="str">
        <f t="shared" ref="J593:J603" si="47">D593&amp;E593&amp;G593&amp;H593</f>
        <v>Scope 2Location 8: Purchased non-renewable electricitySelect unit</v>
      </c>
      <c r="K593" s="123">
        <v>2021</v>
      </c>
      <c r="L593" s="91">
        <f>IFERROR(INDEX('Scope 2'!$AI$17:$AO$99,MATCH(J593,'Scope 2'!$AI$17:$AI$99,0),MATCH(K593,'Scope 2'!$AI$17:$AO$17,0)),0)</f>
        <v>0</v>
      </c>
      <c r="M593" s="91" t="str">
        <f t="shared" si="46"/>
        <v>Scope 2Purchased non-renewable electricity0Select unitMarket-based</v>
      </c>
      <c r="N593" s="91">
        <f>IFERROR(INDEX('Emission factors'!$K$14:$P$305,MATCH(M593,'Emission factors'!$J$14:$J$305,0),MATCH(K593,'Emission factors'!$K$12:$P$12,0)),0)</f>
        <v>0</v>
      </c>
      <c r="O593" s="91">
        <f t="shared" si="45"/>
        <v>0</v>
      </c>
    </row>
    <row r="594" spans="4:15" s="122" customFormat="1" ht="14.65" customHeight="1">
      <c r="D594" s="91" t="s">
        <v>8</v>
      </c>
      <c r="E594" s="91" t="str">
        <f>'Scope 2'!$D$77</f>
        <v xml:space="preserve">Location 8: </v>
      </c>
      <c r="F594" s="91">
        <f>'Company information'!$M$23</f>
        <v>0</v>
      </c>
      <c r="G594" s="91" t="str">
        <f>'Scope 2'!$D$23</f>
        <v>Purchased non-renewable electricity</v>
      </c>
      <c r="H594" s="91" t="str">
        <f>'Scope 2'!$F$79</f>
        <v>Select unit</v>
      </c>
      <c r="I594" s="91" t="s">
        <v>191</v>
      </c>
      <c r="J594" s="91" t="str">
        <f t="shared" si="47"/>
        <v>Scope 2Location 8: Purchased non-renewable electricitySelect unit</v>
      </c>
      <c r="K594" s="123">
        <v>2022</v>
      </c>
      <c r="L594" s="91">
        <f>IFERROR(INDEX('Scope 2'!$AI$17:$AO$99,MATCH(J594,'Scope 2'!$AI$17:$AI$99,0),MATCH(K594,'Scope 2'!$AI$17:$AO$17,0)),0)</f>
        <v>0</v>
      </c>
      <c r="M594" s="91" t="str">
        <f t="shared" si="46"/>
        <v>Scope 2Purchased non-renewable electricity0Select unitMarket-based</v>
      </c>
      <c r="N594" s="91">
        <f>IFERROR(INDEX('Emission factors'!$K$14:$P$305,MATCH(M594,'Emission factors'!$J$14:$J$305,0),MATCH(K594,'Emission factors'!$K$12:$P$12,0)),0)</f>
        <v>0</v>
      </c>
      <c r="O594" s="91">
        <f t="shared" si="45"/>
        <v>0</v>
      </c>
    </row>
    <row r="595" spans="4:15" s="122" customFormat="1" ht="14.65" customHeight="1">
      <c r="D595" s="91" t="s">
        <v>8</v>
      </c>
      <c r="E595" s="91" t="str">
        <f>'Scope 2'!$D$77</f>
        <v xml:space="preserve">Location 8: </v>
      </c>
      <c r="F595" s="91">
        <f>'Company information'!$M$23</f>
        <v>0</v>
      </c>
      <c r="G595" s="91" t="str">
        <f>'Scope 2'!$D$23</f>
        <v>Purchased non-renewable electricity</v>
      </c>
      <c r="H595" s="91" t="str">
        <f>'Scope 2'!$F$79</f>
        <v>Select unit</v>
      </c>
      <c r="I595" s="91" t="s">
        <v>191</v>
      </c>
      <c r="J595" s="91" t="str">
        <f t="shared" si="47"/>
        <v>Scope 2Location 8: Purchased non-renewable electricitySelect unit</v>
      </c>
      <c r="K595" s="123">
        <v>2023</v>
      </c>
      <c r="L595" s="91">
        <f>IFERROR(INDEX('Scope 2'!$AI$17:$AO$99,MATCH(J595,'Scope 2'!$AI$17:$AI$99,0),MATCH(K595,'Scope 2'!$AI$17:$AO$17,0)),0)</f>
        <v>0</v>
      </c>
      <c r="M595" s="91" t="str">
        <f t="shared" si="46"/>
        <v>Scope 2Purchased non-renewable electricity0Select unitMarket-based</v>
      </c>
      <c r="N595" s="91">
        <f>IFERROR(INDEX('Emission factors'!$K$14:$P$305,MATCH(M595,'Emission factors'!$J$14:$J$305,0),MATCH(K595,'Emission factors'!$K$12:$P$12,0)),0)</f>
        <v>0</v>
      </c>
      <c r="O595" s="91">
        <f t="shared" si="45"/>
        <v>0</v>
      </c>
    </row>
    <row r="596" spans="4:15" s="122" customFormat="1" ht="14.65" customHeight="1">
      <c r="D596" s="91" t="s">
        <v>8</v>
      </c>
      <c r="E596" s="91" t="str">
        <f>'Scope 2'!$D$77</f>
        <v xml:space="preserve">Location 8: </v>
      </c>
      <c r="F596" s="91">
        <f>'Company information'!$M$23</f>
        <v>0</v>
      </c>
      <c r="G596" s="91" t="str">
        <f>'Scope 2'!$D$23</f>
        <v>Purchased non-renewable electricity</v>
      </c>
      <c r="H596" s="91" t="str">
        <f>'Scope 2'!$F$79</f>
        <v>Select unit</v>
      </c>
      <c r="I596" s="91" t="s">
        <v>191</v>
      </c>
      <c r="J596" s="91" t="str">
        <f t="shared" si="47"/>
        <v>Scope 2Location 8: Purchased non-renewable electricitySelect unit</v>
      </c>
      <c r="K596" s="123">
        <v>2024</v>
      </c>
      <c r="L596" s="91">
        <f>IFERROR(INDEX('Scope 2'!$AI$17:$AO$99,MATCH(J596,'Scope 2'!$AI$17:$AI$99,0),MATCH(K596,'Scope 2'!$AI$17:$AO$17,0)),0)</f>
        <v>0</v>
      </c>
      <c r="M596" s="91" t="str">
        <f t="shared" si="46"/>
        <v>Scope 2Purchased non-renewable electricity0Select unitMarket-based</v>
      </c>
      <c r="N596" s="91">
        <f>IFERROR(INDEX('Emission factors'!$K$14:$P$305,MATCH(M596,'Emission factors'!$J$14:$J$305,0),MATCH(K596,'Emission factors'!$K$12:$P$12,0)),0)</f>
        <v>0</v>
      </c>
      <c r="O596" s="91">
        <f t="shared" si="45"/>
        <v>0</v>
      </c>
    </row>
    <row r="597" spans="4:15" s="122" customFormat="1" ht="14.65" customHeight="1">
      <c r="D597" s="91" t="s">
        <v>8</v>
      </c>
      <c r="E597" s="91" t="str">
        <f>'Scope 2'!$D$77</f>
        <v xml:space="preserve">Location 8: </v>
      </c>
      <c r="F597" s="91">
        <f>'Company information'!$M$23</f>
        <v>0</v>
      </c>
      <c r="G597" s="91" t="str">
        <f>'Scope 2'!$D$23</f>
        <v>Purchased non-renewable electricity</v>
      </c>
      <c r="H597" s="91" t="str">
        <f>'Scope 2'!$F$79</f>
        <v>Select unit</v>
      </c>
      <c r="I597" s="91" t="s">
        <v>191</v>
      </c>
      <c r="J597" s="91" t="str">
        <f t="shared" si="47"/>
        <v>Scope 2Location 8: Purchased non-renewable electricitySelect unit</v>
      </c>
      <c r="K597" s="123">
        <v>2025</v>
      </c>
      <c r="L597" s="91">
        <f>IFERROR(INDEX('Scope 2'!$AI$17:$AO$99,MATCH(J597,'Scope 2'!$AI$17:$AI$99,0),MATCH(K597,'Scope 2'!$AI$17:$AO$17,0)),0)</f>
        <v>0</v>
      </c>
      <c r="M597" s="91" t="str">
        <f t="shared" si="46"/>
        <v>Scope 2Purchased non-renewable electricity0Select unitMarket-based</v>
      </c>
      <c r="N597" s="91">
        <f>IFERROR(INDEX('Emission factors'!$K$14:$P$305,MATCH(M597,'Emission factors'!$J$14:$J$305,0),MATCH(K597,'Emission factors'!$K$12:$P$12,0)),0)</f>
        <v>0</v>
      </c>
      <c r="O597" s="91">
        <f t="shared" si="45"/>
        <v>0</v>
      </c>
    </row>
    <row r="598" spans="4:15" s="122" customFormat="1" ht="14.65" customHeight="1">
      <c r="D598" s="91" t="s">
        <v>8</v>
      </c>
      <c r="E598" s="91" t="str">
        <f>'Scope 2'!$D$77</f>
        <v xml:space="preserve">Location 8: </v>
      </c>
      <c r="F598" s="91">
        <f>'Company information'!$M$23</f>
        <v>0</v>
      </c>
      <c r="G598" s="91" t="str">
        <f>'Scope 2'!$D$23</f>
        <v>Purchased non-renewable electricity</v>
      </c>
      <c r="H598" s="91" t="str">
        <f>'Scope 2'!$F$79</f>
        <v>Select unit</v>
      </c>
      <c r="I598" s="91" t="s">
        <v>230</v>
      </c>
      <c r="J598" s="91" t="str">
        <f t="shared" si="47"/>
        <v>Scope 2Location 8: Purchased non-renewable electricitySelect unit</v>
      </c>
      <c r="K598" s="123">
        <v>2020</v>
      </c>
      <c r="L598" s="91">
        <f>IFERROR(INDEX('Scope 2'!$AI$17:$AO$99,MATCH(J598,'Scope 2'!$AI$17:$AI$99,0),MATCH(K598,'Scope 2'!$AI$17:$AO$17,0)),0)</f>
        <v>0</v>
      </c>
      <c r="M598" s="91" t="str">
        <f t="shared" si="46"/>
        <v>Scope 2Purchased non-renewable electricity0Select unitLocation-based</v>
      </c>
      <c r="N598" s="91">
        <f>IFERROR(INDEX('Emission factors'!$K$14:$P$305,MATCH(M598,'Emission factors'!$J$14:$J$305,0),MATCH(K598,'Emission factors'!$K$12:$P$12,0)),0)</f>
        <v>0</v>
      </c>
      <c r="O598" s="91">
        <f t="shared" si="45"/>
        <v>0</v>
      </c>
    </row>
    <row r="599" spans="4:15" s="122" customFormat="1" ht="14.65" customHeight="1">
      <c r="D599" s="91" t="s">
        <v>8</v>
      </c>
      <c r="E599" s="91" t="str">
        <f>'Scope 2'!$D$77</f>
        <v xml:space="preserve">Location 8: </v>
      </c>
      <c r="F599" s="91">
        <f>'Company information'!$M$23</f>
        <v>0</v>
      </c>
      <c r="G599" s="91" t="str">
        <f>'Scope 2'!$D$23</f>
        <v>Purchased non-renewable electricity</v>
      </c>
      <c r="H599" s="91" t="str">
        <f>'Scope 2'!$F$79</f>
        <v>Select unit</v>
      </c>
      <c r="I599" s="91" t="s">
        <v>230</v>
      </c>
      <c r="J599" s="91" t="str">
        <f t="shared" si="47"/>
        <v>Scope 2Location 8: Purchased non-renewable electricitySelect unit</v>
      </c>
      <c r="K599" s="123">
        <v>2021</v>
      </c>
      <c r="L599" s="91">
        <f>IFERROR(INDEX('Scope 2'!$AI$17:$AO$99,MATCH(J599,'Scope 2'!$AI$17:$AI$99,0),MATCH(K599,'Scope 2'!$AI$17:$AO$17,0)),0)</f>
        <v>0</v>
      </c>
      <c r="M599" s="91" t="str">
        <f t="shared" si="46"/>
        <v>Scope 2Purchased non-renewable electricity0Select unitLocation-based</v>
      </c>
      <c r="N599" s="91">
        <f>IFERROR(INDEX('Emission factors'!$K$14:$P$305,MATCH(M599,'Emission factors'!$J$14:$J$305,0),MATCH(K599,'Emission factors'!$K$12:$P$12,0)),0)</f>
        <v>0</v>
      </c>
      <c r="O599" s="91">
        <f t="shared" si="45"/>
        <v>0</v>
      </c>
    </row>
    <row r="600" spans="4:15" s="122" customFormat="1" ht="14.65" customHeight="1">
      <c r="D600" s="91" t="s">
        <v>8</v>
      </c>
      <c r="E600" s="91" t="str">
        <f>'Scope 2'!$D$77</f>
        <v xml:space="preserve">Location 8: </v>
      </c>
      <c r="F600" s="91">
        <f>'Company information'!$M$23</f>
        <v>0</v>
      </c>
      <c r="G600" s="91" t="str">
        <f>'Scope 2'!$D$23</f>
        <v>Purchased non-renewable electricity</v>
      </c>
      <c r="H600" s="91" t="str">
        <f>'Scope 2'!$F$79</f>
        <v>Select unit</v>
      </c>
      <c r="I600" s="91" t="s">
        <v>230</v>
      </c>
      <c r="J600" s="91" t="str">
        <f t="shared" si="47"/>
        <v>Scope 2Location 8: Purchased non-renewable electricitySelect unit</v>
      </c>
      <c r="K600" s="123">
        <v>2022</v>
      </c>
      <c r="L600" s="91">
        <f>IFERROR(INDEX('Scope 2'!$AI$17:$AO$99,MATCH(J600,'Scope 2'!$AI$17:$AI$99,0),MATCH(K600,'Scope 2'!$AI$17:$AO$17,0)),0)</f>
        <v>0</v>
      </c>
      <c r="M600" s="91" t="str">
        <f t="shared" si="46"/>
        <v>Scope 2Purchased non-renewable electricity0Select unitLocation-based</v>
      </c>
      <c r="N600" s="91">
        <f>IFERROR(INDEX('Emission factors'!$K$14:$P$305,MATCH(M600,'Emission factors'!$J$14:$J$305,0),MATCH(K600,'Emission factors'!$K$12:$P$12,0)),0)</f>
        <v>0</v>
      </c>
      <c r="O600" s="91">
        <f t="shared" si="45"/>
        <v>0</v>
      </c>
    </row>
    <row r="601" spans="4:15" s="122" customFormat="1" ht="14.65" customHeight="1">
      <c r="D601" s="91" t="s">
        <v>8</v>
      </c>
      <c r="E601" s="91" t="str">
        <f>'Scope 2'!$D$77</f>
        <v xml:space="preserve">Location 8: </v>
      </c>
      <c r="F601" s="91">
        <f>'Company information'!$M$23</f>
        <v>0</v>
      </c>
      <c r="G601" s="91" t="str">
        <f>'Scope 2'!$D$23</f>
        <v>Purchased non-renewable electricity</v>
      </c>
      <c r="H601" s="91" t="str">
        <f>'Scope 2'!$F$79</f>
        <v>Select unit</v>
      </c>
      <c r="I601" s="91" t="s">
        <v>230</v>
      </c>
      <c r="J601" s="91" t="str">
        <f t="shared" si="47"/>
        <v>Scope 2Location 8: Purchased non-renewable electricitySelect unit</v>
      </c>
      <c r="K601" s="123">
        <v>2023</v>
      </c>
      <c r="L601" s="91">
        <f>IFERROR(INDEX('Scope 2'!$AI$17:$AO$99,MATCH(J601,'Scope 2'!$AI$17:$AI$99,0),MATCH(K601,'Scope 2'!$AI$17:$AO$17,0)),0)</f>
        <v>0</v>
      </c>
      <c r="M601" s="91" t="str">
        <f t="shared" si="46"/>
        <v>Scope 2Purchased non-renewable electricity0Select unitLocation-based</v>
      </c>
      <c r="N601" s="91">
        <f>IFERROR(INDEX('Emission factors'!$K$14:$P$305,MATCH(M601,'Emission factors'!$J$14:$J$305,0),MATCH(K601,'Emission factors'!$K$12:$P$12,0)),0)</f>
        <v>0</v>
      </c>
      <c r="O601" s="91">
        <f t="shared" si="45"/>
        <v>0</v>
      </c>
    </row>
    <row r="602" spans="4:15" s="122" customFormat="1" ht="14.65" customHeight="1">
      <c r="D602" s="91" t="s">
        <v>8</v>
      </c>
      <c r="E602" s="91" t="str">
        <f>'Scope 2'!$D$77</f>
        <v xml:space="preserve">Location 8: </v>
      </c>
      <c r="F602" s="91">
        <f>'Company information'!$M$23</f>
        <v>0</v>
      </c>
      <c r="G602" s="91" t="str">
        <f>'Scope 2'!$D$23</f>
        <v>Purchased non-renewable electricity</v>
      </c>
      <c r="H602" s="91" t="str">
        <f>'Scope 2'!$F$79</f>
        <v>Select unit</v>
      </c>
      <c r="I602" s="91" t="s">
        <v>230</v>
      </c>
      <c r="J602" s="91" t="str">
        <f t="shared" si="47"/>
        <v>Scope 2Location 8: Purchased non-renewable electricitySelect unit</v>
      </c>
      <c r="K602" s="123">
        <v>2024</v>
      </c>
      <c r="L602" s="91">
        <f>IFERROR(INDEX('Scope 2'!$AI$17:$AO$99,MATCH(J602,'Scope 2'!$AI$17:$AI$99,0),MATCH(K602,'Scope 2'!$AI$17:$AO$17,0)),0)</f>
        <v>0</v>
      </c>
      <c r="M602" s="91" t="str">
        <f t="shared" si="46"/>
        <v>Scope 2Purchased non-renewable electricity0Select unitLocation-based</v>
      </c>
      <c r="N602" s="91">
        <f>IFERROR(INDEX('Emission factors'!$K$14:$P$305,MATCH(M602,'Emission factors'!$J$14:$J$305,0),MATCH(K602,'Emission factors'!$K$12:$P$12,0)),0)</f>
        <v>0</v>
      </c>
      <c r="O602" s="91">
        <f t="shared" si="45"/>
        <v>0</v>
      </c>
    </row>
    <row r="603" spans="4:15" s="122" customFormat="1" ht="14.65" customHeight="1">
      <c r="D603" s="91" t="s">
        <v>8</v>
      </c>
      <c r="E603" s="91" t="str">
        <f>'Scope 2'!$D$77</f>
        <v xml:space="preserve">Location 8: </v>
      </c>
      <c r="F603" s="91">
        <f>'Company information'!$M$23</f>
        <v>0</v>
      </c>
      <c r="G603" s="91" t="str">
        <f>'Scope 2'!$D$23</f>
        <v>Purchased non-renewable electricity</v>
      </c>
      <c r="H603" s="91" t="str">
        <f>'Scope 2'!$F$79</f>
        <v>Select unit</v>
      </c>
      <c r="I603" s="91" t="s">
        <v>230</v>
      </c>
      <c r="J603" s="91" t="str">
        <f t="shared" si="47"/>
        <v>Scope 2Location 8: Purchased non-renewable electricitySelect unit</v>
      </c>
      <c r="K603" s="123">
        <v>2025</v>
      </c>
      <c r="L603" s="91">
        <f>IFERROR(INDEX('Scope 2'!$AI$17:$AO$99,MATCH(J603,'Scope 2'!$AI$17:$AI$99,0),MATCH(K603,'Scope 2'!$AI$17:$AO$17,0)),0)</f>
        <v>0</v>
      </c>
      <c r="M603" s="91" t="str">
        <f t="shared" si="46"/>
        <v>Scope 2Purchased non-renewable electricity0Select unitLocation-based</v>
      </c>
      <c r="N603" s="91">
        <f>IFERROR(INDEX('Emission factors'!$K$14:$P$305,MATCH(M603,'Emission factors'!$J$14:$J$305,0),MATCH(K603,'Emission factors'!$K$12:$P$12,0)),0)</f>
        <v>0</v>
      </c>
      <c r="O603" s="91">
        <f t="shared" si="45"/>
        <v>0</v>
      </c>
    </row>
    <row r="604" spans="4:15" s="122" customFormat="1" ht="14.65" customHeight="1">
      <c r="D604" s="91" t="s">
        <v>8</v>
      </c>
      <c r="E604" s="91" t="str">
        <f>'Scope 2'!$D$77</f>
        <v xml:space="preserve">Location 8: </v>
      </c>
      <c r="F604" s="91">
        <f>'Company information'!$M$23</f>
        <v>0</v>
      </c>
      <c r="G604" s="91" t="str">
        <f>'Scope 2'!$D$24</f>
        <v>Purchased renewable electricity</v>
      </c>
      <c r="H604" s="91" t="str">
        <f>'Scope 2'!$F$80</f>
        <v>Select unit</v>
      </c>
      <c r="J604" s="91" t="str">
        <f t="shared" si="41"/>
        <v>Scope 2Location 8: Purchased renewable electricitySelect unit</v>
      </c>
      <c r="K604" s="123">
        <v>2020</v>
      </c>
      <c r="L604" s="91">
        <f>IFERROR(INDEX('Scope 2'!$AI$17:$AO$99,MATCH(J604,'Scope 2'!$AI$17:$AI$99,0),MATCH(K604,'Scope 2'!$AI$17:$AO$17,0)),0)</f>
        <v>0</v>
      </c>
      <c r="M604" s="91" t="str">
        <f t="shared" si="44"/>
        <v>Scope 2Purchased renewable electricitySelect unit</v>
      </c>
      <c r="N604" s="91">
        <f>IFERROR(INDEX('Emission factors'!$K$14:$P$305,MATCH(M604,'Emission factors'!$J$14:$J$305,0),MATCH(K604,'Emission factors'!$K$12:$P$12,0)),0)</f>
        <v>0</v>
      </c>
      <c r="O604" s="91">
        <f t="shared" si="45"/>
        <v>0</v>
      </c>
    </row>
    <row r="605" spans="4:15" s="122" customFormat="1" ht="14.65" customHeight="1">
      <c r="D605" s="91" t="s">
        <v>8</v>
      </c>
      <c r="E605" s="91" t="str">
        <f>'Scope 2'!$D$77</f>
        <v xml:space="preserve">Location 8: </v>
      </c>
      <c r="F605" s="91">
        <f>'Company information'!$M$23</f>
        <v>0</v>
      </c>
      <c r="G605" s="91" t="str">
        <f>'Scope 2'!$D$24</f>
        <v>Purchased renewable electricity</v>
      </c>
      <c r="H605" s="91" t="str">
        <f>'Scope 2'!$F$80</f>
        <v>Select unit</v>
      </c>
      <c r="J605" s="91" t="str">
        <f t="shared" si="41"/>
        <v>Scope 2Location 8: Purchased renewable electricitySelect unit</v>
      </c>
      <c r="K605" s="123">
        <v>2021</v>
      </c>
      <c r="L605" s="91">
        <f>IFERROR(INDEX('Scope 2'!$AI$17:$AO$99,MATCH(J605,'Scope 2'!$AI$17:$AI$99,0),MATCH(K605,'Scope 2'!$AI$17:$AO$17,0)),0)</f>
        <v>0</v>
      </c>
      <c r="M605" s="91" t="str">
        <f t="shared" si="44"/>
        <v>Scope 2Purchased renewable electricitySelect unit</v>
      </c>
      <c r="N605" s="91">
        <f>IFERROR(INDEX('Emission factors'!$K$14:$P$305,MATCH(M605,'Emission factors'!$J$14:$J$305,0),MATCH(K605,'Emission factors'!$K$12:$P$12,0)),0)</f>
        <v>0</v>
      </c>
      <c r="O605" s="91">
        <f t="shared" si="45"/>
        <v>0</v>
      </c>
    </row>
    <row r="606" spans="4:15" s="122" customFormat="1" ht="14.65" customHeight="1">
      <c r="D606" s="91" t="s">
        <v>8</v>
      </c>
      <c r="E606" s="91" t="str">
        <f>'Scope 2'!$D$77</f>
        <v xml:space="preserve">Location 8: </v>
      </c>
      <c r="F606" s="91">
        <f>'Company information'!$M$23</f>
        <v>0</v>
      </c>
      <c r="G606" s="91" t="str">
        <f>'Scope 2'!$D$24</f>
        <v>Purchased renewable electricity</v>
      </c>
      <c r="H606" s="91" t="str">
        <f>'Scope 2'!$F$80</f>
        <v>Select unit</v>
      </c>
      <c r="J606" s="91" t="str">
        <f t="shared" si="41"/>
        <v>Scope 2Location 8: Purchased renewable electricitySelect unit</v>
      </c>
      <c r="K606" s="123">
        <v>2022</v>
      </c>
      <c r="L606" s="91">
        <f>IFERROR(INDEX('Scope 2'!$AI$17:$AO$99,MATCH(J606,'Scope 2'!$AI$17:$AI$99,0),MATCH(K606,'Scope 2'!$AI$17:$AO$17,0)),0)</f>
        <v>0</v>
      </c>
      <c r="M606" s="91" t="str">
        <f t="shared" si="44"/>
        <v>Scope 2Purchased renewable electricitySelect unit</v>
      </c>
      <c r="N606" s="91">
        <f>IFERROR(INDEX('Emission factors'!$K$14:$P$305,MATCH(M606,'Emission factors'!$J$14:$J$305,0),MATCH(K606,'Emission factors'!$K$12:$P$12,0)),0)</f>
        <v>0</v>
      </c>
      <c r="O606" s="91">
        <f t="shared" si="45"/>
        <v>0</v>
      </c>
    </row>
    <row r="607" spans="4:15" s="122" customFormat="1" ht="14.65" customHeight="1">
      <c r="D607" s="91" t="s">
        <v>8</v>
      </c>
      <c r="E607" s="91" t="str">
        <f>'Scope 2'!$D$77</f>
        <v xml:space="preserve">Location 8: </v>
      </c>
      <c r="F607" s="91">
        <f>'Company information'!$M$23</f>
        <v>0</v>
      </c>
      <c r="G607" s="91" t="str">
        <f>'Scope 2'!$D$24</f>
        <v>Purchased renewable electricity</v>
      </c>
      <c r="H607" s="91" t="str">
        <f>'Scope 2'!$F$80</f>
        <v>Select unit</v>
      </c>
      <c r="J607" s="91" t="str">
        <f t="shared" si="41"/>
        <v>Scope 2Location 8: Purchased renewable electricitySelect unit</v>
      </c>
      <c r="K607" s="123">
        <v>2023</v>
      </c>
      <c r="L607" s="91">
        <f>IFERROR(INDEX('Scope 2'!$AI$17:$AO$99,MATCH(J607,'Scope 2'!$AI$17:$AI$99,0),MATCH(K607,'Scope 2'!$AI$17:$AO$17,0)),0)</f>
        <v>0</v>
      </c>
      <c r="M607" s="91" t="str">
        <f t="shared" si="44"/>
        <v>Scope 2Purchased renewable electricitySelect unit</v>
      </c>
      <c r="N607" s="91">
        <f>IFERROR(INDEX('Emission factors'!$K$14:$P$305,MATCH(M607,'Emission factors'!$J$14:$J$305,0),MATCH(K607,'Emission factors'!$K$12:$P$12,0)),0)</f>
        <v>0</v>
      </c>
      <c r="O607" s="91">
        <f t="shared" si="45"/>
        <v>0</v>
      </c>
    </row>
    <row r="608" spans="4:15" s="122" customFormat="1" ht="14.65" customHeight="1">
      <c r="D608" s="91" t="s">
        <v>8</v>
      </c>
      <c r="E608" s="91" t="str">
        <f>'Scope 2'!$D$77</f>
        <v xml:space="preserve">Location 8: </v>
      </c>
      <c r="F608" s="91">
        <f>'Company information'!$M$23</f>
        <v>0</v>
      </c>
      <c r="G608" s="91" t="str">
        <f>'Scope 2'!$D$24</f>
        <v>Purchased renewable electricity</v>
      </c>
      <c r="H608" s="91" t="str">
        <f>'Scope 2'!$F$80</f>
        <v>Select unit</v>
      </c>
      <c r="J608" s="91" t="str">
        <f t="shared" si="41"/>
        <v>Scope 2Location 8: Purchased renewable electricitySelect unit</v>
      </c>
      <c r="K608" s="123">
        <v>2024</v>
      </c>
      <c r="L608" s="91">
        <f>IFERROR(INDEX('Scope 2'!$AI$17:$AO$99,MATCH(J608,'Scope 2'!$AI$17:$AI$99,0),MATCH(K608,'Scope 2'!$AI$17:$AO$17,0)),0)</f>
        <v>0</v>
      </c>
      <c r="M608" s="91" t="str">
        <f t="shared" si="44"/>
        <v>Scope 2Purchased renewable electricitySelect unit</v>
      </c>
      <c r="N608" s="91">
        <f>IFERROR(INDEX('Emission factors'!$K$14:$P$305,MATCH(M608,'Emission factors'!$J$14:$J$305,0),MATCH(K608,'Emission factors'!$K$12:$P$12,0)),0)</f>
        <v>0</v>
      </c>
      <c r="O608" s="91">
        <f t="shared" si="45"/>
        <v>0</v>
      </c>
    </row>
    <row r="609" spans="4:15" s="122" customFormat="1" ht="14.65" customHeight="1">
      <c r="D609" s="91" t="s">
        <v>8</v>
      </c>
      <c r="E609" s="91" t="str">
        <f>'Scope 2'!$D$77</f>
        <v xml:space="preserve">Location 8: </v>
      </c>
      <c r="F609" s="91">
        <f>'Company information'!$M$23</f>
        <v>0</v>
      </c>
      <c r="G609" s="91" t="str">
        <f>'Scope 2'!$D$24</f>
        <v>Purchased renewable electricity</v>
      </c>
      <c r="H609" s="91" t="str">
        <f>'Scope 2'!$F$80</f>
        <v>Select unit</v>
      </c>
      <c r="J609" s="91" t="str">
        <f t="shared" si="41"/>
        <v>Scope 2Location 8: Purchased renewable electricitySelect unit</v>
      </c>
      <c r="K609" s="123">
        <v>2025</v>
      </c>
      <c r="L609" s="91">
        <f>IFERROR(INDEX('Scope 2'!$AI$17:$AO$99,MATCH(J609,'Scope 2'!$AI$17:$AI$99,0),MATCH(K609,'Scope 2'!$AI$17:$AO$17,0)),0)</f>
        <v>0</v>
      </c>
      <c r="M609" s="91" t="str">
        <f t="shared" si="44"/>
        <v>Scope 2Purchased renewable electricitySelect unit</v>
      </c>
      <c r="N609" s="91">
        <f>IFERROR(INDEX('Emission factors'!$K$14:$P$305,MATCH(M609,'Emission factors'!$J$14:$J$305,0),MATCH(K609,'Emission factors'!$K$12:$P$12,0)),0)</f>
        <v>0</v>
      </c>
      <c r="O609" s="91">
        <f t="shared" si="45"/>
        <v>0</v>
      </c>
    </row>
    <row r="610" spans="4:15" s="122" customFormat="1" ht="14.65" customHeight="1">
      <c r="D610" s="91" t="s">
        <v>8</v>
      </c>
      <c r="E610" s="91" t="str">
        <f>'Scope 2'!$D$77</f>
        <v xml:space="preserve">Location 8: </v>
      </c>
      <c r="F610" s="91">
        <f>'Company information'!$M$23</f>
        <v>0</v>
      </c>
      <c r="G610" s="91" t="str">
        <f>'Scope 2'!$D$25</f>
        <v>Generated renewable electricity</v>
      </c>
      <c r="H610" s="91" t="str">
        <f>'Scope 2'!$F$81</f>
        <v>Select unit</v>
      </c>
      <c r="J610" s="91" t="str">
        <f t="shared" si="41"/>
        <v>Scope 2Location 8: Generated renewable electricitySelect unit</v>
      </c>
      <c r="K610" s="123">
        <v>2020</v>
      </c>
      <c r="L610" s="91">
        <f>IFERROR(INDEX('Scope 2'!$AI$17:$AO$99,MATCH(J610,'Scope 2'!$AI$17:$AI$99,0),MATCH(K610,'Scope 2'!$AI$17:$AO$17,0)),0)</f>
        <v>0</v>
      </c>
      <c r="M610" s="91" t="str">
        <f t="shared" si="44"/>
        <v>Scope 2Generated renewable electricitySelect unit</v>
      </c>
      <c r="N610" s="91">
        <f>IFERROR(INDEX('Emission factors'!$K$14:$P$305,MATCH(M610,'Emission factors'!$J$14:$J$305,0),MATCH(K610,'Emission factors'!$K$12:$P$12,0)),0)</f>
        <v>0</v>
      </c>
      <c r="O610" s="91">
        <f t="shared" si="45"/>
        <v>0</v>
      </c>
    </row>
    <row r="611" spans="4:15" s="122" customFormat="1" ht="14.65" customHeight="1">
      <c r="D611" s="91" t="s">
        <v>8</v>
      </c>
      <c r="E611" s="91" t="str">
        <f>'Scope 2'!$D$77</f>
        <v xml:space="preserve">Location 8: </v>
      </c>
      <c r="F611" s="91">
        <f>'Company information'!$M$23</f>
        <v>0</v>
      </c>
      <c r="G611" s="91" t="str">
        <f>'Scope 2'!$D$25</f>
        <v>Generated renewable electricity</v>
      </c>
      <c r="H611" s="91" t="str">
        <f>'Scope 2'!$F$81</f>
        <v>Select unit</v>
      </c>
      <c r="J611" s="91" t="str">
        <f t="shared" si="41"/>
        <v>Scope 2Location 8: Generated renewable electricitySelect unit</v>
      </c>
      <c r="K611" s="123">
        <v>2021</v>
      </c>
      <c r="L611" s="91">
        <f>IFERROR(INDEX('Scope 2'!$AI$17:$AO$99,MATCH(J611,'Scope 2'!$AI$17:$AI$99,0),MATCH(K611,'Scope 2'!$AI$17:$AO$17,0)),0)</f>
        <v>0</v>
      </c>
      <c r="M611" s="91" t="str">
        <f t="shared" si="44"/>
        <v>Scope 2Generated renewable electricitySelect unit</v>
      </c>
      <c r="N611" s="91">
        <f>IFERROR(INDEX('Emission factors'!$K$14:$P$305,MATCH(M611,'Emission factors'!$J$14:$J$305,0),MATCH(K611,'Emission factors'!$K$12:$P$12,0)),0)</f>
        <v>0</v>
      </c>
      <c r="O611" s="91">
        <f t="shared" si="45"/>
        <v>0</v>
      </c>
    </row>
    <row r="612" spans="4:15" s="122" customFormat="1" ht="14.65" customHeight="1">
      <c r="D612" s="91" t="s">
        <v>8</v>
      </c>
      <c r="E612" s="91" t="str">
        <f>'Scope 2'!$D$77</f>
        <v xml:space="preserve">Location 8: </v>
      </c>
      <c r="F612" s="91">
        <f>'Company information'!$M$23</f>
        <v>0</v>
      </c>
      <c r="G612" s="91" t="str">
        <f>'Scope 2'!$D$25</f>
        <v>Generated renewable electricity</v>
      </c>
      <c r="H612" s="91" t="str">
        <f>'Scope 2'!$F$81</f>
        <v>Select unit</v>
      </c>
      <c r="J612" s="91" t="str">
        <f t="shared" si="41"/>
        <v>Scope 2Location 8: Generated renewable electricitySelect unit</v>
      </c>
      <c r="K612" s="123">
        <v>2022</v>
      </c>
      <c r="L612" s="91">
        <f>IFERROR(INDEX('Scope 2'!$AI$17:$AO$99,MATCH(J612,'Scope 2'!$AI$17:$AI$99,0),MATCH(K612,'Scope 2'!$AI$17:$AO$17,0)),0)</f>
        <v>0</v>
      </c>
      <c r="M612" s="91" t="str">
        <f t="shared" si="44"/>
        <v>Scope 2Generated renewable electricitySelect unit</v>
      </c>
      <c r="N612" s="91">
        <f>IFERROR(INDEX('Emission factors'!$K$14:$P$305,MATCH(M612,'Emission factors'!$J$14:$J$305,0),MATCH(K612,'Emission factors'!$K$12:$P$12,0)),0)</f>
        <v>0</v>
      </c>
      <c r="O612" s="91">
        <f t="shared" si="45"/>
        <v>0</v>
      </c>
    </row>
    <row r="613" spans="4:15" s="122" customFormat="1" ht="14.65" customHeight="1">
      <c r="D613" s="91" t="s">
        <v>8</v>
      </c>
      <c r="E613" s="91" t="str">
        <f>'Scope 2'!$D$77</f>
        <v xml:space="preserve">Location 8: </v>
      </c>
      <c r="F613" s="91">
        <f>'Company information'!$M$23</f>
        <v>0</v>
      </c>
      <c r="G613" s="91" t="str">
        <f>'Scope 2'!$D$25</f>
        <v>Generated renewable electricity</v>
      </c>
      <c r="H613" s="91" t="str">
        <f>'Scope 2'!$F$81</f>
        <v>Select unit</v>
      </c>
      <c r="J613" s="91" t="str">
        <f t="shared" si="41"/>
        <v>Scope 2Location 8: Generated renewable electricitySelect unit</v>
      </c>
      <c r="K613" s="123">
        <v>2023</v>
      </c>
      <c r="L613" s="91">
        <f>IFERROR(INDEX('Scope 2'!$AI$17:$AO$99,MATCH(J613,'Scope 2'!$AI$17:$AI$99,0),MATCH(K613,'Scope 2'!$AI$17:$AO$17,0)),0)</f>
        <v>0</v>
      </c>
      <c r="M613" s="91" t="str">
        <f t="shared" si="44"/>
        <v>Scope 2Generated renewable electricitySelect unit</v>
      </c>
      <c r="N613" s="91">
        <f>IFERROR(INDEX('Emission factors'!$K$14:$P$305,MATCH(M613,'Emission factors'!$J$14:$J$305,0),MATCH(K613,'Emission factors'!$K$12:$P$12,0)),0)</f>
        <v>0</v>
      </c>
      <c r="O613" s="91">
        <f t="shared" si="45"/>
        <v>0</v>
      </c>
    </row>
    <row r="614" spans="4:15" s="122" customFormat="1" ht="14.65" customHeight="1">
      <c r="D614" s="91" t="s">
        <v>8</v>
      </c>
      <c r="E614" s="91" t="str">
        <f>'Scope 2'!$D$77</f>
        <v xml:space="preserve">Location 8: </v>
      </c>
      <c r="F614" s="91">
        <f>'Company information'!$M$23</f>
        <v>0</v>
      </c>
      <c r="G614" s="91" t="str">
        <f>'Scope 2'!$D$25</f>
        <v>Generated renewable electricity</v>
      </c>
      <c r="H614" s="91" t="str">
        <f>'Scope 2'!$F$81</f>
        <v>Select unit</v>
      </c>
      <c r="J614" s="91" t="str">
        <f t="shared" si="41"/>
        <v>Scope 2Location 8: Generated renewable electricitySelect unit</v>
      </c>
      <c r="K614" s="123">
        <v>2024</v>
      </c>
      <c r="L614" s="91">
        <f>IFERROR(INDEX('Scope 2'!$AI$17:$AO$99,MATCH(J614,'Scope 2'!$AI$17:$AI$99,0),MATCH(K614,'Scope 2'!$AI$17:$AO$17,0)),0)</f>
        <v>0</v>
      </c>
      <c r="M614" s="91" t="str">
        <f t="shared" si="44"/>
        <v>Scope 2Generated renewable electricitySelect unit</v>
      </c>
      <c r="N614" s="91">
        <f>IFERROR(INDEX('Emission factors'!$K$14:$P$305,MATCH(M614,'Emission factors'!$J$14:$J$305,0),MATCH(K614,'Emission factors'!$K$12:$P$12,0)),0)</f>
        <v>0</v>
      </c>
      <c r="O614" s="91">
        <f t="shared" si="45"/>
        <v>0</v>
      </c>
    </row>
    <row r="615" spans="4:15" s="122" customFormat="1" ht="14.65" customHeight="1">
      <c r="D615" s="91" t="s">
        <v>8</v>
      </c>
      <c r="E615" s="91" t="str">
        <f>'Scope 2'!$D$77</f>
        <v xml:space="preserve">Location 8: </v>
      </c>
      <c r="F615" s="91">
        <f>'Company information'!$M$23</f>
        <v>0</v>
      </c>
      <c r="G615" s="91" t="str">
        <f>'Scope 2'!$D$25</f>
        <v>Generated renewable electricity</v>
      </c>
      <c r="H615" s="91" t="str">
        <f>'Scope 2'!$F$81</f>
        <v>Select unit</v>
      </c>
      <c r="J615" s="91" t="str">
        <f t="shared" si="41"/>
        <v>Scope 2Location 8: Generated renewable electricitySelect unit</v>
      </c>
      <c r="K615" s="123">
        <v>2025</v>
      </c>
      <c r="L615" s="91">
        <f>IFERROR(INDEX('Scope 2'!$AI$17:$AO$99,MATCH(J615,'Scope 2'!$AI$17:$AI$99,0),MATCH(K615,'Scope 2'!$AI$17:$AO$17,0)),0)</f>
        <v>0</v>
      </c>
      <c r="M615" s="91" t="str">
        <f t="shared" si="44"/>
        <v>Scope 2Generated renewable electricitySelect unit</v>
      </c>
      <c r="N615" s="91">
        <f>IFERROR(INDEX('Emission factors'!$K$14:$P$305,MATCH(M615,'Emission factors'!$J$14:$J$305,0),MATCH(K615,'Emission factors'!$K$12:$P$12,0)),0)</f>
        <v>0</v>
      </c>
      <c r="O615" s="91">
        <f t="shared" si="45"/>
        <v>0</v>
      </c>
    </row>
    <row r="616" spans="4:15" s="122" customFormat="1" ht="14.65" customHeight="1">
      <c r="D616" s="91" t="s">
        <v>8</v>
      </c>
      <c r="E616" s="91" t="str">
        <f>'Scope 2'!$D$77</f>
        <v xml:space="preserve">Location 8: </v>
      </c>
      <c r="F616" s="91">
        <f>'Company information'!$M$23</f>
        <v>0</v>
      </c>
      <c r="G616" s="91" t="str">
        <f>'Scope 2'!$D$27</f>
        <v>District heating</v>
      </c>
      <c r="H616" s="91" t="str">
        <f>'Scope 2'!$F$83</f>
        <v>Select unit</v>
      </c>
      <c r="J616" s="91" t="str">
        <f t="shared" si="41"/>
        <v>Scope 2Location 8: District heatingSelect unit</v>
      </c>
      <c r="K616" s="123">
        <v>2020</v>
      </c>
      <c r="L616" s="91">
        <f>IFERROR(INDEX('Scope 2'!$AI$17:$AO$99,MATCH(J616,'Scope 2'!$AI$17:$AI$99,0),MATCH(K616,'Scope 2'!$AI$17:$AO$17,0)),0)</f>
        <v>0</v>
      </c>
      <c r="M616" s="91" t="str">
        <f t="shared" si="44"/>
        <v>Scope 2District heatingSelect unit</v>
      </c>
      <c r="N616" s="91">
        <f>IFERROR(INDEX('Emission factors'!$K$14:$P$305,MATCH(M616,'Emission factors'!$J$14:$J$305,0),MATCH(K616,'Emission factors'!$K$12:$P$12,0)),0)</f>
        <v>0</v>
      </c>
      <c r="O616" s="91">
        <f t="shared" si="45"/>
        <v>0</v>
      </c>
    </row>
    <row r="617" spans="4:15" s="122" customFormat="1" ht="14.65" customHeight="1">
      <c r="D617" s="91" t="s">
        <v>8</v>
      </c>
      <c r="E617" s="91" t="str">
        <f>'Scope 2'!$D$77</f>
        <v xml:space="preserve">Location 8: </v>
      </c>
      <c r="F617" s="91">
        <f>'Company information'!$M$23</f>
        <v>0</v>
      </c>
      <c r="G617" s="91" t="str">
        <f>'Scope 2'!$D$27</f>
        <v>District heating</v>
      </c>
      <c r="H617" s="91" t="str">
        <f>'Scope 2'!$F$83</f>
        <v>Select unit</v>
      </c>
      <c r="J617" s="91" t="str">
        <f t="shared" si="41"/>
        <v>Scope 2Location 8: District heatingSelect unit</v>
      </c>
      <c r="K617" s="123">
        <v>2021</v>
      </c>
      <c r="L617" s="91">
        <f>IFERROR(INDEX('Scope 2'!$AI$17:$AO$99,MATCH(J617,'Scope 2'!$AI$17:$AI$99,0),MATCH(K617,'Scope 2'!$AI$17:$AO$17,0)),0)</f>
        <v>0</v>
      </c>
      <c r="M617" s="91" t="str">
        <f t="shared" si="44"/>
        <v>Scope 2District heatingSelect unit</v>
      </c>
      <c r="N617" s="91">
        <f>IFERROR(INDEX('Emission factors'!$K$14:$P$305,MATCH(M617,'Emission factors'!$J$14:$J$305,0),MATCH(K617,'Emission factors'!$K$12:$P$12,0)),0)</f>
        <v>0</v>
      </c>
      <c r="O617" s="91">
        <f t="shared" si="45"/>
        <v>0</v>
      </c>
    </row>
    <row r="618" spans="4:15" s="122" customFormat="1" ht="14.65" customHeight="1">
      <c r="D618" s="91" t="s">
        <v>8</v>
      </c>
      <c r="E618" s="91" t="str">
        <f>'Scope 2'!$D$77</f>
        <v xml:space="preserve">Location 8: </v>
      </c>
      <c r="F618" s="91">
        <f>'Company information'!$M$23</f>
        <v>0</v>
      </c>
      <c r="G618" s="91" t="str">
        <f>'Scope 2'!$D$27</f>
        <v>District heating</v>
      </c>
      <c r="H618" s="91" t="str">
        <f>'Scope 2'!$F$83</f>
        <v>Select unit</v>
      </c>
      <c r="J618" s="91" t="str">
        <f t="shared" si="41"/>
        <v>Scope 2Location 8: District heatingSelect unit</v>
      </c>
      <c r="K618" s="123">
        <v>2022</v>
      </c>
      <c r="L618" s="91">
        <f>IFERROR(INDEX('Scope 2'!$AI$17:$AO$99,MATCH(J618,'Scope 2'!$AI$17:$AI$99,0),MATCH(K618,'Scope 2'!$AI$17:$AO$17,0)),0)</f>
        <v>0</v>
      </c>
      <c r="M618" s="91" t="str">
        <f t="shared" si="44"/>
        <v>Scope 2District heatingSelect unit</v>
      </c>
      <c r="N618" s="91">
        <f>IFERROR(INDEX('Emission factors'!$K$14:$P$305,MATCH(M618,'Emission factors'!$J$14:$J$305,0),MATCH(K618,'Emission factors'!$K$12:$P$12,0)),0)</f>
        <v>0</v>
      </c>
      <c r="O618" s="91">
        <f t="shared" si="45"/>
        <v>0</v>
      </c>
    </row>
    <row r="619" spans="4:15" s="122" customFormat="1" ht="14.65" customHeight="1">
      <c r="D619" s="91" t="s">
        <v>8</v>
      </c>
      <c r="E619" s="91" t="str">
        <f>'Scope 2'!$D$77</f>
        <v xml:space="preserve">Location 8: </v>
      </c>
      <c r="F619" s="91">
        <f>'Company information'!$M$23</f>
        <v>0</v>
      </c>
      <c r="G619" s="91" t="str">
        <f>'Scope 2'!$D$27</f>
        <v>District heating</v>
      </c>
      <c r="H619" s="91" t="str">
        <f>'Scope 2'!$F$83</f>
        <v>Select unit</v>
      </c>
      <c r="J619" s="91" t="str">
        <f t="shared" si="41"/>
        <v>Scope 2Location 8: District heatingSelect unit</v>
      </c>
      <c r="K619" s="123">
        <v>2023</v>
      </c>
      <c r="L619" s="91">
        <f>IFERROR(INDEX('Scope 2'!$AI$17:$AO$99,MATCH(J619,'Scope 2'!$AI$17:$AI$99,0),MATCH(K619,'Scope 2'!$AI$17:$AO$17,0)),0)</f>
        <v>0</v>
      </c>
      <c r="M619" s="91" t="str">
        <f t="shared" si="44"/>
        <v>Scope 2District heatingSelect unit</v>
      </c>
      <c r="N619" s="91">
        <f>IFERROR(INDEX('Emission factors'!$K$14:$P$305,MATCH(M619,'Emission factors'!$J$14:$J$305,0),MATCH(K619,'Emission factors'!$K$12:$P$12,0)),0)</f>
        <v>0</v>
      </c>
      <c r="O619" s="91">
        <f t="shared" si="45"/>
        <v>0</v>
      </c>
    </row>
    <row r="620" spans="4:15" s="122" customFormat="1" ht="14.65" customHeight="1">
      <c r="D620" s="91" t="s">
        <v>8</v>
      </c>
      <c r="E620" s="91" t="str">
        <f>'Scope 2'!$D$77</f>
        <v xml:space="preserve">Location 8: </v>
      </c>
      <c r="F620" s="91">
        <f>'Company information'!$M$23</f>
        <v>0</v>
      </c>
      <c r="G620" s="91" t="str">
        <f>'Scope 2'!$D$27</f>
        <v>District heating</v>
      </c>
      <c r="H620" s="91" t="str">
        <f>'Scope 2'!$F$83</f>
        <v>Select unit</v>
      </c>
      <c r="J620" s="91" t="str">
        <f t="shared" si="41"/>
        <v>Scope 2Location 8: District heatingSelect unit</v>
      </c>
      <c r="K620" s="123">
        <v>2024</v>
      </c>
      <c r="L620" s="91">
        <f>IFERROR(INDEX('Scope 2'!$AI$17:$AO$99,MATCH(J620,'Scope 2'!$AI$17:$AI$99,0),MATCH(K620,'Scope 2'!$AI$17:$AO$17,0)),0)</f>
        <v>0</v>
      </c>
      <c r="M620" s="91" t="str">
        <f t="shared" si="44"/>
        <v>Scope 2District heatingSelect unit</v>
      </c>
      <c r="N620" s="91">
        <f>IFERROR(INDEX('Emission factors'!$K$14:$P$305,MATCH(M620,'Emission factors'!$J$14:$J$305,0),MATCH(K620,'Emission factors'!$K$12:$P$12,0)),0)</f>
        <v>0</v>
      </c>
      <c r="O620" s="91">
        <f t="shared" si="45"/>
        <v>0</v>
      </c>
    </row>
    <row r="621" spans="4:15" s="122" customFormat="1" ht="14.65" customHeight="1">
      <c r="D621" s="91" t="s">
        <v>8</v>
      </c>
      <c r="E621" s="91" t="str">
        <f>'Scope 2'!$D$77</f>
        <v xml:space="preserve">Location 8: </v>
      </c>
      <c r="F621" s="91">
        <f>'Company information'!$M$23</f>
        <v>0</v>
      </c>
      <c r="G621" s="91" t="str">
        <f>'Scope 2'!$D$27</f>
        <v>District heating</v>
      </c>
      <c r="H621" s="91" t="str">
        <f>'Scope 2'!$F$83</f>
        <v>Select unit</v>
      </c>
      <c r="J621" s="91" t="str">
        <f t="shared" si="41"/>
        <v>Scope 2Location 8: District heatingSelect unit</v>
      </c>
      <c r="K621" s="123">
        <v>2025</v>
      </c>
      <c r="L621" s="91">
        <f>IFERROR(INDEX('Scope 2'!$AI$17:$AO$99,MATCH(J621,'Scope 2'!$AI$17:$AI$99,0),MATCH(K621,'Scope 2'!$AI$17:$AO$17,0)),0)</f>
        <v>0</v>
      </c>
      <c r="M621" s="91" t="str">
        <f t="shared" si="44"/>
        <v>Scope 2District heatingSelect unit</v>
      </c>
      <c r="N621" s="91">
        <f>IFERROR(INDEX('Emission factors'!$K$14:$P$305,MATCH(M621,'Emission factors'!$J$14:$J$305,0),MATCH(K621,'Emission factors'!$K$12:$P$12,0)),0)</f>
        <v>0</v>
      </c>
      <c r="O621" s="91">
        <f t="shared" si="45"/>
        <v>0</v>
      </c>
    </row>
    <row r="622" spans="4:15" s="122" customFormat="1" ht="14.65" customHeight="1">
      <c r="D622" s="91" t="s">
        <v>8</v>
      </c>
      <c r="E622" s="91" t="str">
        <f>'Scope 2'!$D$85</f>
        <v xml:space="preserve">Location 9: </v>
      </c>
      <c r="F622" s="91">
        <f>'Company information'!$M$24</f>
        <v>0</v>
      </c>
      <c r="G622" s="91" t="str">
        <f>'Scope 2'!$D$23</f>
        <v>Purchased non-renewable electricity</v>
      </c>
      <c r="H622" s="91" t="str">
        <f>'Scope 2'!$F$87</f>
        <v>Select unit</v>
      </c>
      <c r="I622" s="91" t="s">
        <v>191</v>
      </c>
      <c r="J622" s="91" t="str">
        <f>D622&amp;E622&amp;G622&amp;H622</f>
        <v>Scope 2Location 9: Purchased non-renewable electricitySelect unit</v>
      </c>
      <c r="K622" s="123">
        <v>2020</v>
      </c>
      <c r="L622" s="91">
        <f>IFERROR(INDEX('Scope 2'!$AI$17:$AO$99,MATCH(J622,'Scope 2'!$AI$17:$AI$99,0),MATCH(K622,'Scope 2'!$AI$17:$AO$17,0)),0)</f>
        <v>0</v>
      </c>
      <c r="M622" s="91" t="str">
        <f t="shared" ref="M622:M633" si="48">D622&amp;G622&amp;F622&amp;H622&amp;I622</f>
        <v>Scope 2Purchased non-renewable electricity0Select unitMarket-based</v>
      </c>
      <c r="N622" s="91">
        <f>IFERROR(INDEX('Emission factors'!$K$14:$P$305,MATCH(M622,'Emission factors'!$J$14:$J$305,0),MATCH(K622,'Emission factors'!$K$12:$P$12,0)),0)</f>
        <v>0</v>
      </c>
      <c r="O622" s="91">
        <f t="shared" si="45"/>
        <v>0</v>
      </c>
    </row>
    <row r="623" spans="4:15" s="122" customFormat="1" ht="14.65" customHeight="1">
      <c r="D623" s="91" t="s">
        <v>8</v>
      </c>
      <c r="E623" s="91" t="str">
        <f>'Scope 2'!$D$85</f>
        <v xml:space="preserve">Location 9: </v>
      </c>
      <c r="F623" s="91">
        <f>'Company information'!$M$24</f>
        <v>0</v>
      </c>
      <c r="G623" s="91" t="str">
        <f>'Scope 2'!$D$23</f>
        <v>Purchased non-renewable electricity</v>
      </c>
      <c r="H623" s="91" t="str">
        <f>'Scope 2'!$F$87</f>
        <v>Select unit</v>
      </c>
      <c r="I623" s="91" t="s">
        <v>191</v>
      </c>
      <c r="J623" s="91" t="str">
        <f t="shared" ref="J623:J633" si="49">D623&amp;E623&amp;G623&amp;H623</f>
        <v>Scope 2Location 9: Purchased non-renewable electricitySelect unit</v>
      </c>
      <c r="K623" s="123">
        <v>2021</v>
      </c>
      <c r="L623" s="91">
        <f>IFERROR(INDEX('Scope 2'!$AI$17:$AO$99,MATCH(J623,'Scope 2'!$AI$17:$AI$99,0),MATCH(K623,'Scope 2'!$AI$17:$AO$17,0)),0)</f>
        <v>0</v>
      </c>
      <c r="M623" s="91" t="str">
        <f t="shared" si="48"/>
        <v>Scope 2Purchased non-renewable electricity0Select unitMarket-based</v>
      </c>
      <c r="N623" s="91">
        <f>IFERROR(INDEX('Emission factors'!$K$14:$P$305,MATCH(M623,'Emission factors'!$J$14:$J$305,0),MATCH(K623,'Emission factors'!$K$12:$P$12,0)),0)</f>
        <v>0</v>
      </c>
      <c r="O623" s="91">
        <f t="shared" si="45"/>
        <v>0</v>
      </c>
    </row>
    <row r="624" spans="4:15" s="122" customFormat="1" ht="14.65" customHeight="1">
      <c r="D624" s="91" t="s">
        <v>8</v>
      </c>
      <c r="E624" s="91" t="str">
        <f>'Scope 2'!$D$85</f>
        <v xml:space="preserve">Location 9: </v>
      </c>
      <c r="F624" s="91">
        <f>'Company information'!$M$24</f>
        <v>0</v>
      </c>
      <c r="G624" s="91" t="str">
        <f>'Scope 2'!$D$23</f>
        <v>Purchased non-renewable electricity</v>
      </c>
      <c r="H624" s="91" t="str">
        <f>'Scope 2'!$F$87</f>
        <v>Select unit</v>
      </c>
      <c r="I624" s="91" t="s">
        <v>191</v>
      </c>
      <c r="J624" s="91" t="str">
        <f t="shared" si="49"/>
        <v>Scope 2Location 9: Purchased non-renewable electricitySelect unit</v>
      </c>
      <c r="K624" s="123">
        <v>2022</v>
      </c>
      <c r="L624" s="91">
        <f>IFERROR(INDEX('Scope 2'!$AI$17:$AO$99,MATCH(J624,'Scope 2'!$AI$17:$AI$99,0),MATCH(K624,'Scope 2'!$AI$17:$AO$17,0)),0)</f>
        <v>0</v>
      </c>
      <c r="M624" s="91" t="str">
        <f t="shared" si="48"/>
        <v>Scope 2Purchased non-renewable electricity0Select unitMarket-based</v>
      </c>
      <c r="N624" s="91">
        <f>IFERROR(INDEX('Emission factors'!$K$14:$P$305,MATCH(M624,'Emission factors'!$J$14:$J$305,0),MATCH(K624,'Emission factors'!$K$12:$P$12,0)),0)</f>
        <v>0</v>
      </c>
      <c r="O624" s="91">
        <f t="shared" si="45"/>
        <v>0</v>
      </c>
    </row>
    <row r="625" spans="4:15" s="122" customFormat="1" ht="14.65" customHeight="1">
      <c r="D625" s="91" t="s">
        <v>8</v>
      </c>
      <c r="E625" s="91" t="str">
        <f>'Scope 2'!$D$85</f>
        <v xml:space="preserve">Location 9: </v>
      </c>
      <c r="F625" s="91">
        <f>'Company information'!$M$24</f>
        <v>0</v>
      </c>
      <c r="G625" s="91" t="str">
        <f>'Scope 2'!$D$23</f>
        <v>Purchased non-renewable electricity</v>
      </c>
      <c r="H625" s="91" t="str">
        <f>'Scope 2'!$F$87</f>
        <v>Select unit</v>
      </c>
      <c r="I625" s="91" t="s">
        <v>191</v>
      </c>
      <c r="J625" s="91" t="str">
        <f t="shared" si="49"/>
        <v>Scope 2Location 9: Purchased non-renewable electricitySelect unit</v>
      </c>
      <c r="K625" s="123">
        <v>2023</v>
      </c>
      <c r="L625" s="91">
        <f>IFERROR(INDEX('Scope 2'!$AI$17:$AO$99,MATCH(J625,'Scope 2'!$AI$17:$AI$99,0),MATCH(K625,'Scope 2'!$AI$17:$AO$17,0)),0)</f>
        <v>0</v>
      </c>
      <c r="M625" s="91" t="str">
        <f t="shared" si="48"/>
        <v>Scope 2Purchased non-renewable electricity0Select unitMarket-based</v>
      </c>
      <c r="N625" s="91">
        <f>IFERROR(INDEX('Emission factors'!$K$14:$P$305,MATCH(M625,'Emission factors'!$J$14:$J$305,0),MATCH(K625,'Emission factors'!$K$12:$P$12,0)),0)</f>
        <v>0</v>
      </c>
      <c r="O625" s="91">
        <f t="shared" si="45"/>
        <v>0</v>
      </c>
    </row>
    <row r="626" spans="4:15" s="122" customFormat="1" ht="14.65" customHeight="1">
      <c r="D626" s="91" t="s">
        <v>8</v>
      </c>
      <c r="E626" s="91" t="str">
        <f>'Scope 2'!$D$85</f>
        <v xml:space="preserve">Location 9: </v>
      </c>
      <c r="F626" s="91">
        <f>'Company information'!$M$24</f>
        <v>0</v>
      </c>
      <c r="G626" s="91" t="str">
        <f>'Scope 2'!$D$23</f>
        <v>Purchased non-renewable electricity</v>
      </c>
      <c r="H626" s="91" t="str">
        <f>'Scope 2'!$F$87</f>
        <v>Select unit</v>
      </c>
      <c r="I626" s="91" t="s">
        <v>191</v>
      </c>
      <c r="J626" s="91" t="str">
        <f t="shared" si="49"/>
        <v>Scope 2Location 9: Purchased non-renewable electricitySelect unit</v>
      </c>
      <c r="K626" s="123">
        <v>2024</v>
      </c>
      <c r="L626" s="91">
        <f>IFERROR(INDEX('Scope 2'!$AI$17:$AO$99,MATCH(J626,'Scope 2'!$AI$17:$AI$99,0),MATCH(K626,'Scope 2'!$AI$17:$AO$17,0)),0)</f>
        <v>0</v>
      </c>
      <c r="M626" s="91" t="str">
        <f t="shared" si="48"/>
        <v>Scope 2Purchased non-renewable electricity0Select unitMarket-based</v>
      </c>
      <c r="N626" s="91">
        <f>IFERROR(INDEX('Emission factors'!$K$14:$P$305,MATCH(M626,'Emission factors'!$J$14:$J$305,0),MATCH(K626,'Emission factors'!$K$12:$P$12,0)),0)</f>
        <v>0</v>
      </c>
      <c r="O626" s="91">
        <f t="shared" si="45"/>
        <v>0</v>
      </c>
    </row>
    <row r="627" spans="4:15" s="122" customFormat="1" ht="14.65" customHeight="1">
      <c r="D627" s="91" t="s">
        <v>8</v>
      </c>
      <c r="E627" s="91" t="str">
        <f>'Scope 2'!$D$85</f>
        <v xml:space="preserve">Location 9: </v>
      </c>
      <c r="F627" s="91">
        <f>'Company information'!$M$24</f>
        <v>0</v>
      </c>
      <c r="G627" s="91" t="str">
        <f>'Scope 2'!$D$23</f>
        <v>Purchased non-renewable electricity</v>
      </c>
      <c r="H627" s="91" t="str">
        <f>'Scope 2'!$F$87</f>
        <v>Select unit</v>
      </c>
      <c r="I627" s="91" t="s">
        <v>191</v>
      </c>
      <c r="J627" s="91" t="str">
        <f t="shared" si="49"/>
        <v>Scope 2Location 9: Purchased non-renewable electricitySelect unit</v>
      </c>
      <c r="K627" s="123">
        <v>2025</v>
      </c>
      <c r="L627" s="91">
        <f>IFERROR(INDEX('Scope 2'!$AI$17:$AO$99,MATCH(J627,'Scope 2'!$AI$17:$AI$99,0),MATCH(K627,'Scope 2'!$AI$17:$AO$17,0)),0)</f>
        <v>0</v>
      </c>
      <c r="M627" s="91" t="str">
        <f t="shared" si="48"/>
        <v>Scope 2Purchased non-renewable electricity0Select unitMarket-based</v>
      </c>
      <c r="N627" s="91">
        <f>IFERROR(INDEX('Emission factors'!$K$14:$P$305,MATCH(M627,'Emission factors'!$J$14:$J$305,0),MATCH(K627,'Emission factors'!$K$12:$P$12,0)),0)</f>
        <v>0</v>
      </c>
      <c r="O627" s="91">
        <f t="shared" si="45"/>
        <v>0</v>
      </c>
    </row>
    <row r="628" spans="4:15" s="122" customFormat="1" ht="14.65" customHeight="1">
      <c r="D628" s="91" t="s">
        <v>8</v>
      </c>
      <c r="E628" s="91" t="str">
        <f>'Scope 2'!$D$85</f>
        <v xml:space="preserve">Location 9: </v>
      </c>
      <c r="F628" s="91">
        <f>'Company information'!$M$24</f>
        <v>0</v>
      </c>
      <c r="G628" s="91" t="str">
        <f>'Scope 2'!$D$23</f>
        <v>Purchased non-renewable electricity</v>
      </c>
      <c r="H628" s="91" t="str">
        <f>'Scope 2'!$F$87</f>
        <v>Select unit</v>
      </c>
      <c r="I628" s="91" t="s">
        <v>230</v>
      </c>
      <c r="J628" s="91" t="str">
        <f t="shared" si="49"/>
        <v>Scope 2Location 9: Purchased non-renewable electricitySelect unit</v>
      </c>
      <c r="K628" s="123">
        <v>2020</v>
      </c>
      <c r="L628" s="91">
        <f>IFERROR(INDEX('Scope 2'!$AI$17:$AO$99,MATCH(J628,'Scope 2'!$AI$17:$AI$99,0),MATCH(K628,'Scope 2'!$AI$17:$AO$17,0)),0)</f>
        <v>0</v>
      </c>
      <c r="M628" s="91" t="str">
        <f t="shared" si="48"/>
        <v>Scope 2Purchased non-renewable electricity0Select unitLocation-based</v>
      </c>
      <c r="N628" s="91">
        <f>IFERROR(INDEX('Emission factors'!$K$14:$P$305,MATCH(M628,'Emission factors'!$J$14:$J$305,0),MATCH(K628,'Emission factors'!$K$12:$P$12,0)),0)</f>
        <v>0</v>
      </c>
      <c r="O628" s="91">
        <f t="shared" si="45"/>
        <v>0</v>
      </c>
    </row>
    <row r="629" spans="4:15" s="122" customFormat="1" ht="14.65" customHeight="1">
      <c r="D629" s="91" t="s">
        <v>8</v>
      </c>
      <c r="E629" s="91" t="str">
        <f>'Scope 2'!$D$85</f>
        <v xml:space="preserve">Location 9: </v>
      </c>
      <c r="F629" s="91">
        <f>'Company information'!$M$24</f>
        <v>0</v>
      </c>
      <c r="G629" s="91" t="str">
        <f>'Scope 2'!$D$23</f>
        <v>Purchased non-renewable electricity</v>
      </c>
      <c r="H629" s="91" t="str">
        <f>'Scope 2'!$F$87</f>
        <v>Select unit</v>
      </c>
      <c r="I629" s="91" t="s">
        <v>230</v>
      </c>
      <c r="J629" s="91" t="str">
        <f t="shared" si="49"/>
        <v>Scope 2Location 9: Purchased non-renewable electricitySelect unit</v>
      </c>
      <c r="K629" s="123">
        <v>2021</v>
      </c>
      <c r="L629" s="91">
        <f>IFERROR(INDEX('Scope 2'!$AI$17:$AO$99,MATCH(J629,'Scope 2'!$AI$17:$AI$99,0),MATCH(K629,'Scope 2'!$AI$17:$AO$17,0)),0)</f>
        <v>0</v>
      </c>
      <c r="M629" s="91" t="str">
        <f t="shared" si="48"/>
        <v>Scope 2Purchased non-renewable electricity0Select unitLocation-based</v>
      </c>
      <c r="N629" s="91">
        <f>IFERROR(INDEX('Emission factors'!$K$14:$P$305,MATCH(M629,'Emission factors'!$J$14:$J$305,0),MATCH(K629,'Emission factors'!$K$12:$P$12,0)),0)</f>
        <v>0</v>
      </c>
      <c r="O629" s="91">
        <f t="shared" si="45"/>
        <v>0</v>
      </c>
    </row>
    <row r="630" spans="4:15" s="122" customFormat="1" ht="14.65" customHeight="1">
      <c r="D630" s="91" t="s">
        <v>8</v>
      </c>
      <c r="E630" s="91" t="str">
        <f>'Scope 2'!$D$85</f>
        <v xml:space="preserve">Location 9: </v>
      </c>
      <c r="F630" s="91">
        <f>'Company information'!$M$24</f>
        <v>0</v>
      </c>
      <c r="G630" s="91" t="str">
        <f>'Scope 2'!$D$23</f>
        <v>Purchased non-renewable electricity</v>
      </c>
      <c r="H630" s="91" t="str">
        <f>'Scope 2'!$F$87</f>
        <v>Select unit</v>
      </c>
      <c r="I630" s="91" t="s">
        <v>230</v>
      </c>
      <c r="J630" s="91" t="str">
        <f t="shared" si="49"/>
        <v>Scope 2Location 9: Purchased non-renewable electricitySelect unit</v>
      </c>
      <c r="K630" s="123">
        <v>2022</v>
      </c>
      <c r="L630" s="91">
        <f>IFERROR(INDEX('Scope 2'!$AI$17:$AO$99,MATCH(J630,'Scope 2'!$AI$17:$AI$99,0),MATCH(K630,'Scope 2'!$AI$17:$AO$17,0)),0)</f>
        <v>0</v>
      </c>
      <c r="M630" s="91" t="str">
        <f t="shared" si="48"/>
        <v>Scope 2Purchased non-renewable electricity0Select unitLocation-based</v>
      </c>
      <c r="N630" s="91">
        <f>IFERROR(INDEX('Emission factors'!$K$14:$P$305,MATCH(M630,'Emission factors'!$J$14:$J$305,0),MATCH(K630,'Emission factors'!$K$12:$P$12,0)),0)</f>
        <v>0</v>
      </c>
      <c r="O630" s="91">
        <f t="shared" si="45"/>
        <v>0</v>
      </c>
    </row>
    <row r="631" spans="4:15" s="122" customFormat="1" ht="14.65" customHeight="1">
      <c r="D631" s="91" t="s">
        <v>8</v>
      </c>
      <c r="E631" s="91" t="str">
        <f>'Scope 2'!$D$85</f>
        <v xml:space="preserve">Location 9: </v>
      </c>
      <c r="F631" s="91">
        <f>'Company information'!$M$24</f>
        <v>0</v>
      </c>
      <c r="G631" s="91" t="str">
        <f>'Scope 2'!$D$23</f>
        <v>Purchased non-renewable electricity</v>
      </c>
      <c r="H631" s="91" t="str">
        <f>'Scope 2'!$F$87</f>
        <v>Select unit</v>
      </c>
      <c r="I631" s="91" t="s">
        <v>230</v>
      </c>
      <c r="J631" s="91" t="str">
        <f t="shared" si="49"/>
        <v>Scope 2Location 9: Purchased non-renewable electricitySelect unit</v>
      </c>
      <c r="K631" s="123">
        <v>2023</v>
      </c>
      <c r="L631" s="91">
        <f>IFERROR(INDEX('Scope 2'!$AI$17:$AO$99,MATCH(J631,'Scope 2'!$AI$17:$AI$99,0),MATCH(K631,'Scope 2'!$AI$17:$AO$17,0)),0)</f>
        <v>0</v>
      </c>
      <c r="M631" s="91" t="str">
        <f t="shared" si="48"/>
        <v>Scope 2Purchased non-renewable electricity0Select unitLocation-based</v>
      </c>
      <c r="N631" s="91">
        <f>IFERROR(INDEX('Emission factors'!$K$14:$P$305,MATCH(M631,'Emission factors'!$J$14:$J$305,0),MATCH(K631,'Emission factors'!$K$12:$P$12,0)),0)</f>
        <v>0</v>
      </c>
      <c r="O631" s="91">
        <f t="shared" si="45"/>
        <v>0</v>
      </c>
    </row>
    <row r="632" spans="4:15" s="122" customFormat="1" ht="14.65" customHeight="1">
      <c r="D632" s="91" t="s">
        <v>8</v>
      </c>
      <c r="E632" s="91" t="str">
        <f>'Scope 2'!$D$85</f>
        <v xml:space="preserve">Location 9: </v>
      </c>
      <c r="F632" s="91">
        <f>'Company information'!$M$24</f>
        <v>0</v>
      </c>
      <c r="G632" s="91" t="str">
        <f>'Scope 2'!$D$23</f>
        <v>Purchased non-renewable electricity</v>
      </c>
      <c r="H632" s="91" t="str">
        <f>'Scope 2'!$F$87</f>
        <v>Select unit</v>
      </c>
      <c r="I632" s="91" t="s">
        <v>230</v>
      </c>
      <c r="J632" s="91" t="str">
        <f t="shared" si="49"/>
        <v>Scope 2Location 9: Purchased non-renewable electricitySelect unit</v>
      </c>
      <c r="K632" s="123">
        <v>2024</v>
      </c>
      <c r="L632" s="91">
        <f>IFERROR(INDEX('Scope 2'!$AI$17:$AO$99,MATCH(J632,'Scope 2'!$AI$17:$AI$99,0),MATCH(K632,'Scope 2'!$AI$17:$AO$17,0)),0)</f>
        <v>0</v>
      </c>
      <c r="M632" s="91" t="str">
        <f t="shared" si="48"/>
        <v>Scope 2Purchased non-renewable electricity0Select unitLocation-based</v>
      </c>
      <c r="N632" s="91">
        <f>IFERROR(INDEX('Emission factors'!$K$14:$P$305,MATCH(M632,'Emission factors'!$J$14:$J$305,0),MATCH(K632,'Emission factors'!$K$12:$P$12,0)),0)</f>
        <v>0</v>
      </c>
      <c r="O632" s="91">
        <f t="shared" si="45"/>
        <v>0</v>
      </c>
    </row>
    <row r="633" spans="4:15" s="122" customFormat="1" ht="14.65" customHeight="1">
      <c r="D633" s="91" t="s">
        <v>8</v>
      </c>
      <c r="E633" s="91" t="str">
        <f>'Scope 2'!$D$85</f>
        <v xml:space="preserve">Location 9: </v>
      </c>
      <c r="F633" s="91">
        <f>'Company information'!$M$24</f>
        <v>0</v>
      </c>
      <c r="G633" s="91" t="str">
        <f>'Scope 2'!$D$23</f>
        <v>Purchased non-renewable electricity</v>
      </c>
      <c r="H633" s="91" t="str">
        <f>'Scope 2'!$F$87</f>
        <v>Select unit</v>
      </c>
      <c r="I633" s="91" t="s">
        <v>230</v>
      </c>
      <c r="J633" s="91" t="str">
        <f t="shared" si="49"/>
        <v>Scope 2Location 9: Purchased non-renewable electricitySelect unit</v>
      </c>
      <c r="K633" s="123">
        <v>2025</v>
      </c>
      <c r="L633" s="91">
        <f>IFERROR(INDEX('Scope 2'!$AI$17:$AO$99,MATCH(J633,'Scope 2'!$AI$17:$AI$99,0),MATCH(K633,'Scope 2'!$AI$17:$AO$17,0)),0)</f>
        <v>0</v>
      </c>
      <c r="M633" s="91" t="str">
        <f t="shared" si="48"/>
        <v>Scope 2Purchased non-renewable electricity0Select unitLocation-based</v>
      </c>
      <c r="N633" s="91">
        <f>IFERROR(INDEX('Emission factors'!$K$14:$P$305,MATCH(M633,'Emission factors'!$J$14:$J$305,0),MATCH(K633,'Emission factors'!$K$12:$P$12,0)),0)</f>
        <v>0</v>
      </c>
      <c r="O633" s="91">
        <f t="shared" si="45"/>
        <v>0</v>
      </c>
    </row>
    <row r="634" spans="4:15" s="122" customFormat="1" ht="14.65" customHeight="1">
      <c r="D634" s="91" t="s">
        <v>8</v>
      </c>
      <c r="E634" s="91" t="str">
        <f>'Scope 2'!$D$85</f>
        <v xml:space="preserve">Location 9: </v>
      </c>
      <c r="F634" s="91">
        <f>'Company information'!$M$24</f>
        <v>0</v>
      </c>
      <c r="G634" s="91" t="str">
        <f>'Scope 2'!$D$24</f>
        <v>Purchased renewable electricity</v>
      </c>
      <c r="H634" s="91" t="str">
        <f>'Scope 2'!$F$88</f>
        <v>Select unit</v>
      </c>
      <c r="J634" s="91" t="str">
        <f t="shared" si="41"/>
        <v>Scope 2Location 9: Purchased renewable electricitySelect unit</v>
      </c>
      <c r="K634" s="123">
        <v>2020</v>
      </c>
      <c r="L634" s="91">
        <f>IFERROR(INDEX('Scope 2'!$AI$17:$AO$99,MATCH(J634,'Scope 2'!$AI$17:$AI$99,0),MATCH(K634,'Scope 2'!$AI$17:$AO$17,0)),0)</f>
        <v>0</v>
      </c>
      <c r="M634" s="91" t="str">
        <f t="shared" si="44"/>
        <v>Scope 2Purchased renewable electricitySelect unit</v>
      </c>
      <c r="N634" s="91">
        <f>IFERROR(INDEX('Emission factors'!$K$14:$P$305,MATCH(M634,'Emission factors'!$J$14:$J$305,0),MATCH(K634,'Emission factors'!$K$12:$P$12,0)),0)</f>
        <v>0</v>
      </c>
      <c r="O634" s="91">
        <f t="shared" si="45"/>
        <v>0</v>
      </c>
    </row>
    <row r="635" spans="4:15" s="122" customFormat="1" ht="14.65" customHeight="1">
      <c r="D635" s="91" t="s">
        <v>8</v>
      </c>
      <c r="E635" s="91" t="str">
        <f>'Scope 2'!$D$85</f>
        <v xml:space="preserve">Location 9: </v>
      </c>
      <c r="F635" s="91">
        <f>'Company information'!$M$24</f>
        <v>0</v>
      </c>
      <c r="G635" s="91" t="str">
        <f>'Scope 2'!$D$24</f>
        <v>Purchased renewable electricity</v>
      </c>
      <c r="H635" s="91" t="str">
        <f>'Scope 2'!$F$88</f>
        <v>Select unit</v>
      </c>
      <c r="J635" s="91" t="str">
        <f t="shared" si="41"/>
        <v>Scope 2Location 9: Purchased renewable electricitySelect unit</v>
      </c>
      <c r="K635" s="123">
        <v>2021</v>
      </c>
      <c r="L635" s="91">
        <f>IFERROR(INDEX('Scope 2'!$AI$17:$AO$99,MATCH(J635,'Scope 2'!$AI$17:$AI$99,0),MATCH(K635,'Scope 2'!$AI$17:$AO$17,0)),0)</f>
        <v>0</v>
      </c>
      <c r="M635" s="91" t="str">
        <f t="shared" si="44"/>
        <v>Scope 2Purchased renewable electricitySelect unit</v>
      </c>
      <c r="N635" s="91">
        <f>IFERROR(INDEX('Emission factors'!$K$14:$P$305,MATCH(M635,'Emission factors'!$J$14:$J$305,0),MATCH(K635,'Emission factors'!$K$12:$P$12,0)),0)</f>
        <v>0</v>
      </c>
      <c r="O635" s="91">
        <f t="shared" si="45"/>
        <v>0</v>
      </c>
    </row>
    <row r="636" spans="4:15" s="122" customFormat="1" ht="14.65" customHeight="1">
      <c r="D636" s="91" t="s">
        <v>8</v>
      </c>
      <c r="E636" s="91" t="str">
        <f>'Scope 2'!$D$85</f>
        <v xml:space="preserve">Location 9: </v>
      </c>
      <c r="F636" s="91">
        <f>'Company information'!$M$24</f>
        <v>0</v>
      </c>
      <c r="G636" s="91" t="str">
        <f>'Scope 2'!$D$24</f>
        <v>Purchased renewable electricity</v>
      </c>
      <c r="H636" s="91" t="str">
        <f>'Scope 2'!$F$88</f>
        <v>Select unit</v>
      </c>
      <c r="J636" s="91" t="str">
        <f t="shared" ref="J636:J700" si="50">D636&amp;E636&amp;G636&amp;H636&amp;I636</f>
        <v>Scope 2Location 9: Purchased renewable electricitySelect unit</v>
      </c>
      <c r="K636" s="123">
        <v>2022</v>
      </c>
      <c r="L636" s="91">
        <f>IFERROR(INDEX('Scope 2'!$AI$17:$AO$99,MATCH(J636,'Scope 2'!$AI$17:$AI$99,0),MATCH(K636,'Scope 2'!$AI$17:$AO$17,0)),0)</f>
        <v>0</v>
      </c>
      <c r="M636" s="91" t="str">
        <f t="shared" si="44"/>
        <v>Scope 2Purchased renewable electricitySelect unit</v>
      </c>
      <c r="N636" s="91">
        <f>IFERROR(INDEX('Emission factors'!$K$14:$P$305,MATCH(M636,'Emission factors'!$J$14:$J$305,0),MATCH(K636,'Emission factors'!$K$12:$P$12,0)),0)</f>
        <v>0</v>
      </c>
      <c r="O636" s="91">
        <f t="shared" si="45"/>
        <v>0</v>
      </c>
    </row>
    <row r="637" spans="4:15" s="122" customFormat="1" ht="14.65" customHeight="1">
      <c r="D637" s="91" t="s">
        <v>8</v>
      </c>
      <c r="E637" s="91" t="str">
        <f>'Scope 2'!$D$85</f>
        <v xml:space="preserve">Location 9: </v>
      </c>
      <c r="F637" s="91">
        <f>'Company information'!$M$24</f>
        <v>0</v>
      </c>
      <c r="G637" s="91" t="str">
        <f>'Scope 2'!$D$24</f>
        <v>Purchased renewable electricity</v>
      </c>
      <c r="H637" s="91" t="str">
        <f>'Scope 2'!$F$88</f>
        <v>Select unit</v>
      </c>
      <c r="J637" s="91" t="str">
        <f t="shared" si="50"/>
        <v>Scope 2Location 9: Purchased renewable electricitySelect unit</v>
      </c>
      <c r="K637" s="123">
        <v>2023</v>
      </c>
      <c r="L637" s="91">
        <f>IFERROR(INDEX('Scope 2'!$AI$17:$AO$99,MATCH(J637,'Scope 2'!$AI$17:$AI$99,0),MATCH(K637,'Scope 2'!$AI$17:$AO$17,0)),0)</f>
        <v>0</v>
      </c>
      <c r="M637" s="91" t="str">
        <f t="shared" si="44"/>
        <v>Scope 2Purchased renewable electricitySelect unit</v>
      </c>
      <c r="N637" s="91">
        <f>IFERROR(INDEX('Emission factors'!$K$14:$P$305,MATCH(M637,'Emission factors'!$J$14:$J$305,0),MATCH(K637,'Emission factors'!$K$12:$P$12,0)),0)</f>
        <v>0</v>
      </c>
      <c r="O637" s="91">
        <f t="shared" si="45"/>
        <v>0</v>
      </c>
    </row>
    <row r="638" spans="4:15" s="122" customFormat="1" ht="14.65" customHeight="1">
      <c r="D638" s="91" t="s">
        <v>8</v>
      </c>
      <c r="E638" s="91" t="str">
        <f>'Scope 2'!$D$85</f>
        <v xml:space="preserve">Location 9: </v>
      </c>
      <c r="F638" s="91">
        <f>'Company information'!$M$24</f>
        <v>0</v>
      </c>
      <c r="G638" s="91" t="str">
        <f>'Scope 2'!$D$24</f>
        <v>Purchased renewable electricity</v>
      </c>
      <c r="H638" s="91" t="str">
        <f>'Scope 2'!$F$88</f>
        <v>Select unit</v>
      </c>
      <c r="J638" s="91" t="str">
        <f t="shared" si="50"/>
        <v>Scope 2Location 9: Purchased renewable electricitySelect unit</v>
      </c>
      <c r="K638" s="123">
        <v>2024</v>
      </c>
      <c r="L638" s="91">
        <f>IFERROR(INDEX('Scope 2'!$AI$17:$AO$99,MATCH(J638,'Scope 2'!$AI$17:$AI$99,0),MATCH(K638,'Scope 2'!$AI$17:$AO$17,0)),0)</f>
        <v>0</v>
      </c>
      <c r="M638" s="91" t="str">
        <f t="shared" si="44"/>
        <v>Scope 2Purchased renewable electricitySelect unit</v>
      </c>
      <c r="N638" s="91">
        <f>IFERROR(INDEX('Emission factors'!$K$14:$P$305,MATCH(M638,'Emission factors'!$J$14:$J$305,0),MATCH(K638,'Emission factors'!$K$12:$P$12,0)),0)</f>
        <v>0</v>
      </c>
      <c r="O638" s="91">
        <f t="shared" si="45"/>
        <v>0</v>
      </c>
    </row>
    <row r="639" spans="4:15" s="122" customFormat="1" ht="14.65" customHeight="1">
      <c r="D639" s="91" t="s">
        <v>8</v>
      </c>
      <c r="E639" s="91" t="str">
        <f>'Scope 2'!$D$85</f>
        <v xml:space="preserve">Location 9: </v>
      </c>
      <c r="F639" s="91">
        <f>'Company information'!$M$24</f>
        <v>0</v>
      </c>
      <c r="G639" s="91" t="str">
        <f>'Scope 2'!$D$24</f>
        <v>Purchased renewable electricity</v>
      </c>
      <c r="H639" s="91" t="str">
        <f>'Scope 2'!$F$88</f>
        <v>Select unit</v>
      </c>
      <c r="J639" s="91" t="str">
        <f t="shared" si="50"/>
        <v>Scope 2Location 9: Purchased renewable electricitySelect unit</v>
      </c>
      <c r="K639" s="123">
        <v>2025</v>
      </c>
      <c r="L639" s="91">
        <f>IFERROR(INDEX('Scope 2'!$AI$17:$AO$99,MATCH(J639,'Scope 2'!$AI$17:$AI$99,0),MATCH(K639,'Scope 2'!$AI$17:$AO$17,0)),0)</f>
        <v>0</v>
      </c>
      <c r="M639" s="91" t="str">
        <f t="shared" si="44"/>
        <v>Scope 2Purchased renewable electricitySelect unit</v>
      </c>
      <c r="N639" s="91">
        <f>IFERROR(INDEX('Emission factors'!$K$14:$P$305,MATCH(M639,'Emission factors'!$J$14:$J$305,0),MATCH(K639,'Emission factors'!$K$12:$P$12,0)),0)</f>
        <v>0</v>
      </c>
      <c r="O639" s="91">
        <f t="shared" si="45"/>
        <v>0</v>
      </c>
    </row>
    <row r="640" spans="4:15" s="122" customFormat="1" ht="14.65" customHeight="1">
      <c r="D640" s="91" t="s">
        <v>8</v>
      </c>
      <c r="E640" s="91" t="str">
        <f>'Scope 2'!$D$85</f>
        <v xml:space="preserve">Location 9: </v>
      </c>
      <c r="F640" s="91">
        <f>'Company information'!$M$24</f>
        <v>0</v>
      </c>
      <c r="G640" s="91" t="str">
        <f>'Scope 2'!$D$25</f>
        <v>Generated renewable electricity</v>
      </c>
      <c r="H640" s="91" t="str">
        <f>'Scope 2'!$F$89</f>
        <v>Select unit</v>
      </c>
      <c r="J640" s="91" t="str">
        <f t="shared" si="50"/>
        <v>Scope 2Location 9: Generated renewable electricitySelect unit</v>
      </c>
      <c r="K640" s="123">
        <v>2020</v>
      </c>
      <c r="L640" s="91">
        <f>IFERROR(INDEX('Scope 2'!$AI$17:$AO$99,MATCH(J640,'Scope 2'!$AI$17:$AI$99,0),MATCH(K640,'Scope 2'!$AI$17:$AO$17,0)),0)</f>
        <v>0</v>
      </c>
      <c r="M640" s="91" t="str">
        <f t="shared" si="44"/>
        <v>Scope 2Generated renewable electricitySelect unit</v>
      </c>
      <c r="N640" s="91">
        <f>IFERROR(INDEX('Emission factors'!$K$14:$P$305,MATCH(M640,'Emission factors'!$J$14:$J$305,0),MATCH(K640,'Emission factors'!$K$12:$P$12,0)),0)</f>
        <v>0</v>
      </c>
      <c r="O640" s="91">
        <f t="shared" si="45"/>
        <v>0</v>
      </c>
    </row>
    <row r="641" spans="4:15" s="122" customFormat="1" ht="14.65" customHeight="1">
      <c r="D641" s="91" t="s">
        <v>8</v>
      </c>
      <c r="E641" s="91" t="str">
        <f>'Scope 2'!$D$85</f>
        <v xml:space="preserve">Location 9: </v>
      </c>
      <c r="F641" s="91">
        <f>'Company information'!$M$24</f>
        <v>0</v>
      </c>
      <c r="G641" s="91" t="str">
        <f>'Scope 2'!$D$25</f>
        <v>Generated renewable electricity</v>
      </c>
      <c r="H641" s="91" t="str">
        <f>'Scope 2'!$F$89</f>
        <v>Select unit</v>
      </c>
      <c r="J641" s="91" t="str">
        <f t="shared" si="50"/>
        <v>Scope 2Location 9: Generated renewable electricitySelect unit</v>
      </c>
      <c r="K641" s="123">
        <v>2021</v>
      </c>
      <c r="L641" s="91">
        <f>IFERROR(INDEX('Scope 2'!$AI$17:$AO$99,MATCH(J641,'Scope 2'!$AI$17:$AI$99,0),MATCH(K641,'Scope 2'!$AI$17:$AO$17,0)),0)</f>
        <v>0</v>
      </c>
      <c r="M641" s="91" t="str">
        <f t="shared" si="44"/>
        <v>Scope 2Generated renewable electricitySelect unit</v>
      </c>
      <c r="N641" s="91">
        <f>IFERROR(INDEX('Emission factors'!$K$14:$P$305,MATCH(M641,'Emission factors'!$J$14:$J$305,0),MATCH(K641,'Emission factors'!$K$12:$P$12,0)),0)</f>
        <v>0</v>
      </c>
      <c r="O641" s="91">
        <f t="shared" si="45"/>
        <v>0</v>
      </c>
    </row>
    <row r="642" spans="4:15" s="122" customFormat="1" ht="14.65" customHeight="1">
      <c r="D642" s="91" t="s">
        <v>8</v>
      </c>
      <c r="E642" s="91" t="str">
        <f>'Scope 2'!$D$85</f>
        <v xml:space="preserve">Location 9: </v>
      </c>
      <c r="F642" s="91">
        <f>'Company information'!$M$24</f>
        <v>0</v>
      </c>
      <c r="G642" s="91" t="str">
        <f>'Scope 2'!$D$25</f>
        <v>Generated renewable electricity</v>
      </c>
      <c r="H642" s="91" t="str">
        <f>'Scope 2'!$F$89</f>
        <v>Select unit</v>
      </c>
      <c r="J642" s="91" t="str">
        <f t="shared" si="50"/>
        <v>Scope 2Location 9: Generated renewable electricitySelect unit</v>
      </c>
      <c r="K642" s="123">
        <v>2022</v>
      </c>
      <c r="L642" s="91">
        <f>IFERROR(INDEX('Scope 2'!$AI$17:$AO$99,MATCH(J642,'Scope 2'!$AI$17:$AI$99,0),MATCH(K642,'Scope 2'!$AI$17:$AO$17,0)),0)</f>
        <v>0</v>
      </c>
      <c r="M642" s="91" t="str">
        <f t="shared" si="44"/>
        <v>Scope 2Generated renewable electricitySelect unit</v>
      </c>
      <c r="N642" s="91">
        <f>IFERROR(INDEX('Emission factors'!$K$14:$P$305,MATCH(M642,'Emission factors'!$J$14:$J$305,0),MATCH(K642,'Emission factors'!$K$12:$P$12,0)),0)</f>
        <v>0</v>
      </c>
      <c r="O642" s="91">
        <f t="shared" si="45"/>
        <v>0</v>
      </c>
    </row>
    <row r="643" spans="4:15" s="122" customFormat="1" ht="14.65" customHeight="1">
      <c r="D643" s="91" t="s">
        <v>8</v>
      </c>
      <c r="E643" s="91" t="str">
        <f>'Scope 2'!$D$85</f>
        <v xml:space="preserve">Location 9: </v>
      </c>
      <c r="F643" s="91">
        <f>'Company information'!$M$24</f>
        <v>0</v>
      </c>
      <c r="G643" s="91" t="str">
        <f>'Scope 2'!$D$25</f>
        <v>Generated renewable electricity</v>
      </c>
      <c r="H643" s="91" t="str">
        <f>'Scope 2'!$F$89</f>
        <v>Select unit</v>
      </c>
      <c r="J643" s="91" t="str">
        <f t="shared" si="50"/>
        <v>Scope 2Location 9: Generated renewable electricitySelect unit</v>
      </c>
      <c r="K643" s="123">
        <v>2023</v>
      </c>
      <c r="L643" s="91">
        <f>IFERROR(INDEX('Scope 2'!$AI$17:$AO$99,MATCH(J643,'Scope 2'!$AI$17:$AI$99,0),MATCH(K643,'Scope 2'!$AI$17:$AO$17,0)),0)</f>
        <v>0</v>
      </c>
      <c r="M643" s="91" t="str">
        <f t="shared" si="44"/>
        <v>Scope 2Generated renewable electricitySelect unit</v>
      </c>
      <c r="N643" s="91">
        <f>IFERROR(INDEX('Emission factors'!$K$14:$P$305,MATCH(M643,'Emission factors'!$J$14:$J$305,0),MATCH(K643,'Emission factors'!$K$12:$P$12,0)),0)</f>
        <v>0</v>
      </c>
      <c r="O643" s="91">
        <f t="shared" si="45"/>
        <v>0</v>
      </c>
    </row>
    <row r="644" spans="4:15" s="122" customFormat="1" ht="14.65" customHeight="1">
      <c r="D644" s="91" t="s">
        <v>8</v>
      </c>
      <c r="E644" s="91" t="str">
        <f>'Scope 2'!$D$85</f>
        <v xml:space="preserve">Location 9: </v>
      </c>
      <c r="F644" s="91">
        <f>'Company information'!$M$24</f>
        <v>0</v>
      </c>
      <c r="G644" s="91" t="str">
        <f>'Scope 2'!$D$25</f>
        <v>Generated renewable electricity</v>
      </c>
      <c r="H644" s="91" t="str">
        <f>'Scope 2'!$F$89</f>
        <v>Select unit</v>
      </c>
      <c r="J644" s="91" t="str">
        <f t="shared" si="50"/>
        <v>Scope 2Location 9: Generated renewable electricitySelect unit</v>
      </c>
      <c r="K644" s="123">
        <v>2024</v>
      </c>
      <c r="L644" s="91">
        <f>IFERROR(INDEX('Scope 2'!$AI$17:$AO$99,MATCH(J644,'Scope 2'!$AI$17:$AI$99,0),MATCH(K644,'Scope 2'!$AI$17:$AO$17,0)),0)</f>
        <v>0</v>
      </c>
      <c r="M644" s="91" t="str">
        <f t="shared" si="44"/>
        <v>Scope 2Generated renewable electricitySelect unit</v>
      </c>
      <c r="N644" s="91">
        <f>IFERROR(INDEX('Emission factors'!$K$14:$P$305,MATCH(M644,'Emission factors'!$J$14:$J$305,0),MATCH(K644,'Emission factors'!$K$12:$P$12,0)),0)</f>
        <v>0</v>
      </c>
      <c r="O644" s="91">
        <f t="shared" si="45"/>
        <v>0</v>
      </c>
    </row>
    <row r="645" spans="4:15" s="122" customFormat="1" ht="14.65" customHeight="1">
      <c r="D645" s="91" t="s">
        <v>8</v>
      </c>
      <c r="E645" s="91" t="str">
        <f>'Scope 2'!$D$85</f>
        <v xml:space="preserve">Location 9: </v>
      </c>
      <c r="F645" s="91">
        <f>'Company information'!$M$24</f>
        <v>0</v>
      </c>
      <c r="G645" s="91" t="str">
        <f>'Scope 2'!$D$25</f>
        <v>Generated renewable electricity</v>
      </c>
      <c r="H645" s="91" t="str">
        <f>'Scope 2'!$F$89</f>
        <v>Select unit</v>
      </c>
      <c r="J645" s="91" t="str">
        <f t="shared" si="50"/>
        <v>Scope 2Location 9: Generated renewable electricitySelect unit</v>
      </c>
      <c r="K645" s="123">
        <v>2025</v>
      </c>
      <c r="L645" s="91">
        <f>IFERROR(INDEX('Scope 2'!$AI$17:$AO$99,MATCH(J645,'Scope 2'!$AI$17:$AI$99,0),MATCH(K645,'Scope 2'!$AI$17:$AO$17,0)),0)</f>
        <v>0</v>
      </c>
      <c r="M645" s="91" t="str">
        <f t="shared" ref="M645:M708" si="51">D645&amp;G645&amp;H645&amp;I645</f>
        <v>Scope 2Generated renewable electricitySelect unit</v>
      </c>
      <c r="N645" s="91">
        <f>IFERROR(INDEX('Emission factors'!$K$14:$P$305,MATCH(M645,'Emission factors'!$J$14:$J$305,0),MATCH(K645,'Emission factors'!$K$12:$P$12,0)),0)</f>
        <v>0</v>
      </c>
      <c r="O645" s="91">
        <f t="shared" ref="O645:O708" si="52">L645*N645</f>
        <v>0</v>
      </c>
    </row>
    <row r="646" spans="4:15" s="122" customFormat="1" ht="14.65" customHeight="1">
      <c r="D646" s="91" t="s">
        <v>8</v>
      </c>
      <c r="E646" s="91" t="str">
        <f>'Scope 2'!$D$85</f>
        <v xml:space="preserve">Location 9: </v>
      </c>
      <c r="F646" s="91">
        <f>'Company information'!$M$24</f>
        <v>0</v>
      </c>
      <c r="G646" s="91" t="str">
        <f>'Scope 2'!$D$27</f>
        <v>District heating</v>
      </c>
      <c r="H646" s="91" t="str">
        <f>'Scope 2'!$F$91</f>
        <v>Select unit</v>
      </c>
      <c r="J646" s="91" t="str">
        <f t="shared" si="50"/>
        <v>Scope 2Location 9: District heatingSelect unit</v>
      </c>
      <c r="K646" s="123">
        <v>2020</v>
      </c>
      <c r="L646" s="91">
        <f>IFERROR(INDEX('Scope 2'!$AI$17:$AO$99,MATCH(J646,'Scope 2'!$AI$17:$AI$99,0),MATCH(K646,'Scope 2'!$AI$17:$AO$17,0)),0)</f>
        <v>0</v>
      </c>
      <c r="M646" s="91" t="str">
        <f t="shared" si="51"/>
        <v>Scope 2District heatingSelect unit</v>
      </c>
      <c r="N646" s="91">
        <f>IFERROR(INDEX('Emission factors'!$K$14:$P$305,MATCH(M646,'Emission factors'!$J$14:$J$305,0),MATCH(K646,'Emission factors'!$K$12:$P$12,0)),0)</f>
        <v>0</v>
      </c>
      <c r="O646" s="91">
        <f t="shared" si="52"/>
        <v>0</v>
      </c>
    </row>
    <row r="647" spans="4:15" s="122" customFormat="1" ht="14.65" customHeight="1">
      <c r="D647" s="91" t="s">
        <v>8</v>
      </c>
      <c r="E647" s="91" t="str">
        <f>'Scope 2'!$D$85</f>
        <v xml:space="preserve">Location 9: </v>
      </c>
      <c r="F647" s="91">
        <f>'Company information'!$M$24</f>
        <v>0</v>
      </c>
      <c r="G647" s="91" t="str">
        <f>'Scope 2'!$D$27</f>
        <v>District heating</v>
      </c>
      <c r="H647" s="91" t="str">
        <f>'Scope 2'!$F$91</f>
        <v>Select unit</v>
      </c>
      <c r="J647" s="91" t="str">
        <f t="shared" si="50"/>
        <v>Scope 2Location 9: District heatingSelect unit</v>
      </c>
      <c r="K647" s="123">
        <v>2021</v>
      </c>
      <c r="L647" s="91">
        <f>IFERROR(INDEX('Scope 2'!$AI$17:$AO$99,MATCH(J647,'Scope 2'!$AI$17:$AI$99,0),MATCH(K647,'Scope 2'!$AI$17:$AO$17,0)),0)</f>
        <v>0</v>
      </c>
      <c r="M647" s="91" t="str">
        <f t="shared" si="51"/>
        <v>Scope 2District heatingSelect unit</v>
      </c>
      <c r="N647" s="91">
        <f>IFERROR(INDEX('Emission factors'!$K$14:$P$305,MATCH(M647,'Emission factors'!$J$14:$J$305,0),MATCH(K647,'Emission factors'!$K$12:$P$12,0)),0)</f>
        <v>0</v>
      </c>
      <c r="O647" s="91">
        <f t="shared" si="52"/>
        <v>0</v>
      </c>
    </row>
    <row r="648" spans="4:15" s="122" customFormat="1" ht="14.65" customHeight="1">
      <c r="D648" s="91" t="s">
        <v>8</v>
      </c>
      <c r="E648" s="91" t="str">
        <f>'Scope 2'!$D$85</f>
        <v xml:space="preserve">Location 9: </v>
      </c>
      <c r="F648" s="91">
        <f>'Company information'!$M$24</f>
        <v>0</v>
      </c>
      <c r="G648" s="91" t="str">
        <f>'Scope 2'!$D$27</f>
        <v>District heating</v>
      </c>
      <c r="H648" s="91" t="str">
        <f>'Scope 2'!$F$91</f>
        <v>Select unit</v>
      </c>
      <c r="J648" s="91" t="str">
        <f t="shared" si="50"/>
        <v>Scope 2Location 9: District heatingSelect unit</v>
      </c>
      <c r="K648" s="123">
        <v>2022</v>
      </c>
      <c r="L648" s="91">
        <f>IFERROR(INDEX('Scope 2'!$AI$17:$AO$99,MATCH(J648,'Scope 2'!$AI$17:$AI$99,0),MATCH(K648,'Scope 2'!$AI$17:$AO$17,0)),0)</f>
        <v>0</v>
      </c>
      <c r="M648" s="91" t="str">
        <f t="shared" si="51"/>
        <v>Scope 2District heatingSelect unit</v>
      </c>
      <c r="N648" s="91">
        <f>IFERROR(INDEX('Emission factors'!$K$14:$P$305,MATCH(M648,'Emission factors'!$J$14:$J$305,0),MATCH(K648,'Emission factors'!$K$12:$P$12,0)),0)</f>
        <v>0</v>
      </c>
      <c r="O648" s="91">
        <f t="shared" si="52"/>
        <v>0</v>
      </c>
    </row>
    <row r="649" spans="4:15" s="122" customFormat="1" ht="14.65" customHeight="1">
      <c r="D649" s="91" t="s">
        <v>8</v>
      </c>
      <c r="E649" s="91" t="str">
        <f>'Scope 2'!$D$85</f>
        <v xml:space="preserve">Location 9: </v>
      </c>
      <c r="F649" s="91">
        <f>'Company information'!$M$24</f>
        <v>0</v>
      </c>
      <c r="G649" s="91" t="str">
        <f>'Scope 2'!$D$27</f>
        <v>District heating</v>
      </c>
      <c r="H649" s="91" t="str">
        <f>'Scope 2'!$F$91</f>
        <v>Select unit</v>
      </c>
      <c r="J649" s="91" t="str">
        <f t="shared" si="50"/>
        <v>Scope 2Location 9: District heatingSelect unit</v>
      </c>
      <c r="K649" s="123">
        <v>2023</v>
      </c>
      <c r="L649" s="91">
        <f>IFERROR(INDEX('Scope 2'!$AI$17:$AO$99,MATCH(J649,'Scope 2'!$AI$17:$AI$99,0),MATCH(K649,'Scope 2'!$AI$17:$AO$17,0)),0)</f>
        <v>0</v>
      </c>
      <c r="M649" s="91" t="str">
        <f t="shared" si="51"/>
        <v>Scope 2District heatingSelect unit</v>
      </c>
      <c r="N649" s="91">
        <f>IFERROR(INDEX('Emission factors'!$K$14:$P$305,MATCH(M649,'Emission factors'!$J$14:$J$305,0),MATCH(K649,'Emission factors'!$K$12:$P$12,0)),0)</f>
        <v>0</v>
      </c>
      <c r="O649" s="91">
        <f t="shared" si="52"/>
        <v>0</v>
      </c>
    </row>
    <row r="650" spans="4:15" s="122" customFormat="1" ht="14.65" customHeight="1">
      <c r="D650" s="91" t="s">
        <v>8</v>
      </c>
      <c r="E650" s="91" t="str">
        <f>'Scope 2'!$D$85</f>
        <v xml:space="preserve">Location 9: </v>
      </c>
      <c r="F650" s="91">
        <f>'Company information'!$M$24</f>
        <v>0</v>
      </c>
      <c r="G650" s="91" t="str">
        <f>'Scope 2'!$D$27</f>
        <v>District heating</v>
      </c>
      <c r="H650" s="91" t="str">
        <f>'Scope 2'!$F$91</f>
        <v>Select unit</v>
      </c>
      <c r="J650" s="91" t="str">
        <f t="shared" si="50"/>
        <v>Scope 2Location 9: District heatingSelect unit</v>
      </c>
      <c r="K650" s="123">
        <v>2024</v>
      </c>
      <c r="L650" s="91">
        <f>IFERROR(INDEX('Scope 2'!$AI$17:$AO$99,MATCH(J650,'Scope 2'!$AI$17:$AI$99,0),MATCH(K650,'Scope 2'!$AI$17:$AO$17,0)),0)</f>
        <v>0</v>
      </c>
      <c r="M650" s="91" t="str">
        <f t="shared" si="51"/>
        <v>Scope 2District heatingSelect unit</v>
      </c>
      <c r="N650" s="91">
        <f>IFERROR(INDEX('Emission factors'!$K$14:$P$305,MATCH(M650,'Emission factors'!$J$14:$J$305,0),MATCH(K650,'Emission factors'!$K$12:$P$12,0)),0)</f>
        <v>0</v>
      </c>
      <c r="O650" s="91">
        <f t="shared" si="52"/>
        <v>0</v>
      </c>
    </row>
    <row r="651" spans="4:15" s="122" customFormat="1" ht="14.65" customHeight="1">
      <c r="D651" s="91" t="s">
        <v>8</v>
      </c>
      <c r="E651" s="91" t="str">
        <f>'Scope 2'!$D$85</f>
        <v xml:space="preserve">Location 9: </v>
      </c>
      <c r="F651" s="91">
        <f>'Company information'!$M$24</f>
        <v>0</v>
      </c>
      <c r="G651" s="91" t="str">
        <f>'Scope 2'!$D$27</f>
        <v>District heating</v>
      </c>
      <c r="H651" s="91" t="str">
        <f>'Scope 2'!$F$91</f>
        <v>Select unit</v>
      </c>
      <c r="J651" s="91" t="str">
        <f t="shared" si="50"/>
        <v>Scope 2Location 9: District heatingSelect unit</v>
      </c>
      <c r="K651" s="123">
        <v>2025</v>
      </c>
      <c r="L651" s="91">
        <f>IFERROR(INDEX('Scope 2'!$AI$17:$AO$99,MATCH(J651,'Scope 2'!$AI$17:$AI$99,0),MATCH(K651,'Scope 2'!$AI$17:$AO$17,0)),0)</f>
        <v>0</v>
      </c>
      <c r="M651" s="91" t="str">
        <f t="shared" si="51"/>
        <v>Scope 2District heatingSelect unit</v>
      </c>
      <c r="N651" s="91">
        <f>IFERROR(INDEX('Emission factors'!$K$14:$P$305,MATCH(M651,'Emission factors'!$J$14:$J$305,0),MATCH(K651,'Emission factors'!$K$12:$P$12,0)),0)</f>
        <v>0</v>
      </c>
      <c r="O651" s="91">
        <f t="shared" si="52"/>
        <v>0</v>
      </c>
    </row>
    <row r="652" spans="4:15" s="122" customFormat="1" ht="14.65" customHeight="1">
      <c r="D652" s="91" t="s">
        <v>8</v>
      </c>
      <c r="E652" s="91" t="str">
        <f>'Scope 2'!$D$93</f>
        <v xml:space="preserve">Location 10: </v>
      </c>
      <c r="F652" s="91">
        <f>'Company information'!$M$25</f>
        <v>0</v>
      </c>
      <c r="G652" s="91" t="str">
        <f>'Scope 2'!$D$23</f>
        <v>Purchased non-renewable electricity</v>
      </c>
      <c r="H652" s="91" t="str">
        <f>'Scope 2'!$F$95</f>
        <v>Select unit</v>
      </c>
      <c r="I652" s="91" t="s">
        <v>191</v>
      </c>
      <c r="J652" s="91" t="str">
        <f>D652&amp;E652&amp;G652&amp;H652</f>
        <v>Scope 2Location 10: Purchased non-renewable electricitySelect unit</v>
      </c>
      <c r="K652" s="123">
        <v>2020</v>
      </c>
      <c r="L652" s="91">
        <f>IFERROR(INDEX('Scope 2'!$AI$17:$AO$99,MATCH(J652,'Scope 2'!$AI$17:$AI$99,0),MATCH(K652,'Scope 2'!$AI$17:$AO$17,0)),0)</f>
        <v>0</v>
      </c>
      <c r="M652" s="91" t="str">
        <f t="shared" ref="M652:M663" si="53">D652&amp;G652&amp;F652&amp;H652&amp;I652</f>
        <v>Scope 2Purchased non-renewable electricity0Select unitMarket-based</v>
      </c>
      <c r="N652" s="91">
        <f>IFERROR(INDEX('Emission factors'!$K$14:$P$305,MATCH(M652,'Emission factors'!$J$14:$J$305,0),MATCH(K652,'Emission factors'!$K$12:$P$12,0)),0)</f>
        <v>0</v>
      </c>
      <c r="O652" s="91">
        <f t="shared" si="52"/>
        <v>0</v>
      </c>
    </row>
    <row r="653" spans="4:15" s="122" customFormat="1" ht="14.65" customHeight="1">
      <c r="D653" s="91" t="s">
        <v>8</v>
      </c>
      <c r="E653" s="91" t="str">
        <f>'Scope 2'!$D$93</f>
        <v xml:space="preserve">Location 10: </v>
      </c>
      <c r="F653" s="91">
        <f>'Company information'!$M$25</f>
        <v>0</v>
      </c>
      <c r="G653" s="91" t="str">
        <f>'Scope 2'!$D$23</f>
        <v>Purchased non-renewable electricity</v>
      </c>
      <c r="H653" s="91" t="str">
        <f>'Scope 2'!$F$95</f>
        <v>Select unit</v>
      </c>
      <c r="I653" s="91" t="s">
        <v>191</v>
      </c>
      <c r="J653" s="91" t="str">
        <f t="shared" ref="J653:J663" si="54">D653&amp;E653&amp;G653&amp;H653</f>
        <v>Scope 2Location 10: Purchased non-renewable electricitySelect unit</v>
      </c>
      <c r="K653" s="123">
        <v>2021</v>
      </c>
      <c r="L653" s="91">
        <f>IFERROR(INDEX('Scope 2'!$AI$17:$AO$99,MATCH(J653,'Scope 2'!$AI$17:$AI$99,0),MATCH(K653,'Scope 2'!$AI$17:$AO$17,0)),0)</f>
        <v>0</v>
      </c>
      <c r="M653" s="91" t="str">
        <f t="shared" si="53"/>
        <v>Scope 2Purchased non-renewable electricity0Select unitMarket-based</v>
      </c>
      <c r="N653" s="91">
        <f>IFERROR(INDEX('Emission factors'!$K$14:$P$305,MATCH(M653,'Emission factors'!$J$14:$J$305,0),MATCH(K653,'Emission factors'!$K$12:$P$12,0)),0)</f>
        <v>0</v>
      </c>
      <c r="O653" s="91">
        <f t="shared" si="52"/>
        <v>0</v>
      </c>
    </row>
    <row r="654" spans="4:15" s="122" customFormat="1" ht="14.65" customHeight="1">
      <c r="D654" s="91" t="s">
        <v>8</v>
      </c>
      <c r="E654" s="91" t="str">
        <f>'Scope 2'!$D$93</f>
        <v xml:space="preserve">Location 10: </v>
      </c>
      <c r="F654" s="91">
        <f>'Company information'!$M$25</f>
        <v>0</v>
      </c>
      <c r="G654" s="91" t="str">
        <f>'Scope 2'!$D$23</f>
        <v>Purchased non-renewable electricity</v>
      </c>
      <c r="H654" s="91" t="str">
        <f>'Scope 2'!$F$95</f>
        <v>Select unit</v>
      </c>
      <c r="I654" s="91" t="s">
        <v>191</v>
      </c>
      <c r="J654" s="91" t="str">
        <f t="shared" si="54"/>
        <v>Scope 2Location 10: Purchased non-renewable electricitySelect unit</v>
      </c>
      <c r="K654" s="123">
        <v>2022</v>
      </c>
      <c r="L654" s="91">
        <f>IFERROR(INDEX('Scope 2'!$AI$17:$AO$99,MATCH(J654,'Scope 2'!$AI$17:$AI$99,0),MATCH(K654,'Scope 2'!$AI$17:$AO$17,0)),0)</f>
        <v>0</v>
      </c>
      <c r="M654" s="91" t="str">
        <f t="shared" si="53"/>
        <v>Scope 2Purchased non-renewable electricity0Select unitMarket-based</v>
      </c>
      <c r="N654" s="91">
        <f>IFERROR(INDEX('Emission factors'!$K$14:$P$305,MATCH(M654,'Emission factors'!$J$14:$J$305,0),MATCH(K654,'Emission factors'!$K$12:$P$12,0)),0)</f>
        <v>0</v>
      </c>
      <c r="O654" s="91">
        <f t="shared" si="52"/>
        <v>0</v>
      </c>
    </row>
    <row r="655" spans="4:15" s="122" customFormat="1" ht="14.65" customHeight="1">
      <c r="D655" s="91" t="s">
        <v>8</v>
      </c>
      <c r="E655" s="91" t="str">
        <f>'Scope 2'!$D$93</f>
        <v xml:space="preserve">Location 10: </v>
      </c>
      <c r="F655" s="91">
        <f>'Company information'!$M$25</f>
        <v>0</v>
      </c>
      <c r="G655" s="91" t="str">
        <f>'Scope 2'!$D$23</f>
        <v>Purchased non-renewable electricity</v>
      </c>
      <c r="H655" s="91" t="str">
        <f>'Scope 2'!$F$95</f>
        <v>Select unit</v>
      </c>
      <c r="I655" s="91" t="s">
        <v>191</v>
      </c>
      <c r="J655" s="91" t="str">
        <f t="shared" si="54"/>
        <v>Scope 2Location 10: Purchased non-renewable electricitySelect unit</v>
      </c>
      <c r="K655" s="123">
        <v>2023</v>
      </c>
      <c r="L655" s="91">
        <f>IFERROR(INDEX('Scope 2'!$AI$17:$AO$99,MATCH(J655,'Scope 2'!$AI$17:$AI$99,0),MATCH(K655,'Scope 2'!$AI$17:$AO$17,0)),0)</f>
        <v>0</v>
      </c>
      <c r="M655" s="91" t="str">
        <f t="shared" si="53"/>
        <v>Scope 2Purchased non-renewable electricity0Select unitMarket-based</v>
      </c>
      <c r="N655" s="91">
        <f>IFERROR(INDEX('Emission factors'!$K$14:$P$305,MATCH(M655,'Emission factors'!$J$14:$J$305,0),MATCH(K655,'Emission factors'!$K$12:$P$12,0)),0)</f>
        <v>0</v>
      </c>
      <c r="O655" s="91">
        <f t="shared" si="52"/>
        <v>0</v>
      </c>
    </row>
    <row r="656" spans="4:15" s="122" customFormat="1" ht="14.65" customHeight="1">
      <c r="D656" s="91" t="s">
        <v>8</v>
      </c>
      <c r="E656" s="91" t="str">
        <f>'Scope 2'!$D$93</f>
        <v xml:space="preserve">Location 10: </v>
      </c>
      <c r="F656" s="91">
        <f>'Company information'!$M$25</f>
        <v>0</v>
      </c>
      <c r="G656" s="91" t="str">
        <f>'Scope 2'!$D$23</f>
        <v>Purchased non-renewable electricity</v>
      </c>
      <c r="H656" s="91" t="str">
        <f>'Scope 2'!$F$95</f>
        <v>Select unit</v>
      </c>
      <c r="I656" s="91" t="s">
        <v>191</v>
      </c>
      <c r="J656" s="91" t="str">
        <f t="shared" si="54"/>
        <v>Scope 2Location 10: Purchased non-renewable electricitySelect unit</v>
      </c>
      <c r="K656" s="123">
        <v>2024</v>
      </c>
      <c r="L656" s="91">
        <f>IFERROR(INDEX('Scope 2'!$AI$17:$AO$99,MATCH(J656,'Scope 2'!$AI$17:$AI$99,0),MATCH(K656,'Scope 2'!$AI$17:$AO$17,0)),0)</f>
        <v>0</v>
      </c>
      <c r="M656" s="91" t="str">
        <f t="shared" si="53"/>
        <v>Scope 2Purchased non-renewable electricity0Select unitMarket-based</v>
      </c>
      <c r="N656" s="91">
        <f>IFERROR(INDEX('Emission factors'!$K$14:$P$305,MATCH(M656,'Emission factors'!$J$14:$J$305,0),MATCH(K656,'Emission factors'!$K$12:$P$12,0)),0)</f>
        <v>0</v>
      </c>
      <c r="O656" s="91">
        <f t="shared" si="52"/>
        <v>0</v>
      </c>
    </row>
    <row r="657" spans="4:15" s="122" customFormat="1" ht="14.65" customHeight="1">
      <c r="D657" s="91" t="s">
        <v>8</v>
      </c>
      <c r="E657" s="91" t="str">
        <f>'Scope 2'!$D$93</f>
        <v xml:space="preserve">Location 10: </v>
      </c>
      <c r="F657" s="91">
        <f>'Company information'!$M$25</f>
        <v>0</v>
      </c>
      <c r="G657" s="91" t="str">
        <f>'Scope 2'!$D$23</f>
        <v>Purchased non-renewable electricity</v>
      </c>
      <c r="H657" s="91" t="str">
        <f>'Scope 2'!$F$95</f>
        <v>Select unit</v>
      </c>
      <c r="I657" s="91" t="s">
        <v>191</v>
      </c>
      <c r="J657" s="91" t="str">
        <f t="shared" si="54"/>
        <v>Scope 2Location 10: Purchased non-renewable electricitySelect unit</v>
      </c>
      <c r="K657" s="123">
        <v>2025</v>
      </c>
      <c r="L657" s="91">
        <f>IFERROR(INDEX('Scope 2'!$AI$17:$AO$99,MATCH(J657,'Scope 2'!$AI$17:$AI$99,0),MATCH(K657,'Scope 2'!$AI$17:$AO$17,0)),0)</f>
        <v>0</v>
      </c>
      <c r="M657" s="91" t="str">
        <f t="shared" si="53"/>
        <v>Scope 2Purchased non-renewable electricity0Select unitMarket-based</v>
      </c>
      <c r="N657" s="91">
        <f>IFERROR(INDEX('Emission factors'!$K$14:$P$305,MATCH(M657,'Emission factors'!$J$14:$J$305,0),MATCH(K657,'Emission factors'!$K$12:$P$12,0)),0)</f>
        <v>0</v>
      </c>
      <c r="O657" s="91">
        <f t="shared" si="52"/>
        <v>0</v>
      </c>
    </row>
    <row r="658" spans="4:15" s="122" customFormat="1" ht="14.65" customHeight="1">
      <c r="D658" s="91" t="s">
        <v>8</v>
      </c>
      <c r="E658" s="91" t="str">
        <f>'Scope 2'!$D$93</f>
        <v xml:space="preserve">Location 10: </v>
      </c>
      <c r="F658" s="91">
        <f>'Company information'!$M$25</f>
        <v>0</v>
      </c>
      <c r="G658" s="91" t="str">
        <f>'Scope 2'!$D$23</f>
        <v>Purchased non-renewable electricity</v>
      </c>
      <c r="H658" s="91" t="str">
        <f>'Scope 2'!$F$95</f>
        <v>Select unit</v>
      </c>
      <c r="I658" s="91" t="s">
        <v>230</v>
      </c>
      <c r="J658" s="91" t="str">
        <f t="shared" si="54"/>
        <v>Scope 2Location 10: Purchased non-renewable electricitySelect unit</v>
      </c>
      <c r="K658" s="123">
        <v>2020</v>
      </c>
      <c r="L658" s="91">
        <f>IFERROR(INDEX('Scope 2'!$AI$17:$AO$99,MATCH(J658,'Scope 2'!$AI$17:$AI$99,0),MATCH(K658,'Scope 2'!$AI$17:$AO$17,0)),0)</f>
        <v>0</v>
      </c>
      <c r="M658" s="91" t="str">
        <f t="shared" si="53"/>
        <v>Scope 2Purchased non-renewable electricity0Select unitLocation-based</v>
      </c>
      <c r="N658" s="91">
        <f>IFERROR(INDEX('Emission factors'!$K$14:$P$305,MATCH(M658,'Emission factors'!$J$14:$J$305,0),MATCH(K658,'Emission factors'!$K$12:$P$12,0)),0)</f>
        <v>0</v>
      </c>
      <c r="O658" s="91">
        <f t="shared" si="52"/>
        <v>0</v>
      </c>
    </row>
    <row r="659" spans="4:15" s="122" customFormat="1" ht="14.65" customHeight="1">
      <c r="D659" s="91" t="s">
        <v>8</v>
      </c>
      <c r="E659" s="91" t="str">
        <f>'Scope 2'!$D$93</f>
        <v xml:space="preserve">Location 10: </v>
      </c>
      <c r="F659" s="91">
        <f>'Company information'!$M$25</f>
        <v>0</v>
      </c>
      <c r="G659" s="91" t="str">
        <f>'Scope 2'!$D$23</f>
        <v>Purchased non-renewable electricity</v>
      </c>
      <c r="H659" s="91" t="str">
        <f>'Scope 2'!$F$95</f>
        <v>Select unit</v>
      </c>
      <c r="I659" s="91" t="s">
        <v>230</v>
      </c>
      <c r="J659" s="91" t="str">
        <f t="shared" si="54"/>
        <v>Scope 2Location 10: Purchased non-renewable electricitySelect unit</v>
      </c>
      <c r="K659" s="123">
        <v>2021</v>
      </c>
      <c r="L659" s="91">
        <f>IFERROR(INDEX('Scope 2'!$AI$17:$AO$99,MATCH(J659,'Scope 2'!$AI$17:$AI$99,0),MATCH(K659,'Scope 2'!$AI$17:$AO$17,0)),0)</f>
        <v>0</v>
      </c>
      <c r="M659" s="91" t="str">
        <f t="shared" si="53"/>
        <v>Scope 2Purchased non-renewable electricity0Select unitLocation-based</v>
      </c>
      <c r="N659" s="91">
        <f>IFERROR(INDEX('Emission factors'!$K$14:$P$305,MATCH(M659,'Emission factors'!$J$14:$J$305,0),MATCH(K659,'Emission factors'!$K$12:$P$12,0)),0)</f>
        <v>0</v>
      </c>
      <c r="O659" s="91">
        <f t="shared" si="52"/>
        <v>0</v>
      </c>
    </row>
    <row r="660" spans="4:15" s="122" customFormat="1" ht="14.65" customHeight="1">
      <c r="D660" s="91" t="s">
        <v>8</v>
      </c>
      <c r="E660" s="91" t="str">
        <f>'Scope 2'!$D$93</f>
        <v xml:space="preserve">Location 10: </v>
      </c>
      <c r="F660" s="91">
        <f>'Company information'!$M$25</f>
        <v>0</v>
      </c>
      <c r="G660" s="91" t="str">
        <f>'Scope 2'!$D$23</f>
        <v>Purchased non-renewable electricity</v>
      </c>
      <c r="H660" s="91" t="str">
        <f>'Scope 2'!$F$95</f>
        <v>Select unit</v>
      </c>
      <c r="I660" s="91" t="s">
        <v>230</v>
      </c>
      <c r="J660" s="91" t="str">
        <f t="shared" si="54"/>
        <v>Scope 2Location 10: Purchased non-renewable electricitySelect unit</v>
      </c>
      <c r="K660" s="123">
        <v>2022</v>
      </c>
      <c r="L660" s="91">
        <f>IFERROR(INDEX('Scope 2'!$AI$17:$AO$99,MATCH(J660,'Scope 2'!$AI$17:$AI$99,0),MATCH(K660,'Scope 2'!$AI$17:$AO$17,0)),0)</f>
        <v>0</v>
      </c>
      <c r="M660" s="91" t="str">
        <f t="shared" si="53"/>
        <v>Scope 2Purchased non-renewable electricity0Select unitLocation-based</v>
      </c>
      <c r="N660" s="91">
        <f>IFERROR(INDEX('Emission factors'!$K$14:$P$305,MATCH(M660,'Emission factors'!$J$14:$J$305,0),MATCH(K660,'Emission factors'!$K$12:$P$12,0)),0)</f>
        <v>0</v>
      </c>
      <c r="O660" s="91">
        <f t="shared" si="52"/>
        <v>0</v>
      </c>
    </row>
    <row r="661" spans="4:15" s="122" customFormat="1" ht="14.65" customHeight="1">
      <c r="D661" s="91" t="s">
        <v>8</v>
      </c>
      <c r="E661" s="91" t="str">
        <f>'Scope 2'!$D$93</f>
        <v xml:space="preserve">Location 10: </v>
      </c>
      <c r="F661" s="91">
        <f>'Company information'!$M$25</f>
        <v>0</v>
      </c>
      <c r="G661" s="91" t="str">
        <f>'Scope 2'!$D$23</f>
        <v>Purchased non-renewable electricity</v>
      </c>
      <c r="H661" s="91" t="str">
        <f>'Scope 2'!$F$95</f>
        <v>Select unit</v>
      </c>
      <c r="I661" s="91" t="s">
        <v>230</v>
      </c>
      <c r="J661" s="91" t="str">
        <f t="shared" si="54"/>
        <v>Scope 2Location 10: Purchased non-renewable electricitySelect unit</v>
      </c>
      <c r="K661" s="123">
        <v>2023</v>
      </c>
      <c r="L661" s="91">
        <f>IFERROR(INDEX('Scope 2'!$AI$17:$AO$99,MATCH(J661,'Scope 2'!$AI$17:$AI$99,0),MATCH(K661,'Scope 2'!$AI$17:$AO$17,0)),0)</f>
        <v>0</v>
      </c>
      <c r="M661" s="91" t="str">
        <f t="shared" si="53"/>
        <v>Scope 2Purchased non-renewable electricity0Select unitLocation-based</v>
      </c>
      <c r="N661" s="91">
        <f>IFERROR(INDEX('Emission factors'!$K$14:$P$305,MATCH(M661,'Emission factors'!$J$14:$J$305,0),MATCH(K661,'Emission factors'!$K$12:$P$12,0)),0)</f>
        <v>0</v>
      </c>
      <c r="O661" s="91">
        <f t="shared" si="52"/>
        <v>0</v>
      </c>
    </row>
    <row r="662" spans="4:15" s="122" customFormat="1" ht="14.65" customHeight="1">
      <c r="D662" s="91" t="s">
        <v>8</v>
      </c>
      <c r="E662" s="91" t="str">
        <f>'Scope 2'!$D$93</f>
        <v xml:space="preserve">Location 10: </v>
      </c>
      <c r="F662" s="91">
        <f>'Company information'!$M$25</f>
        <v>0</v>
      </c>
      <c r="G662" s="91" t="str">
        <f>'Scope 2'!$D$23</f>
        <v>Purchased non-renewable electricity</v>
      </c>
      <c r="H662" s="91" t="str">
        <f>'Scope 2'!$F$95</f>
        <v>Select unit</v>
      </c>
      <c r="I662" s="91" t="s">
        <v>230</v>
      </c>
      <c r="J662" s="91" t="str">
        <f t="shared" si="54"/>
        <v>Scope 2Location 10: Purchased non-renewable electricitySelect unit</v>
      </c>
      <c r="K662" s="123">
        <v>2024</v>
      </c>
      <c r="L662" s="91">
        <f>IFERROR(INDEX('Scope 2'!$AI$17:$AO$99,MATCH(J662,'Scope 2'!$AI$17:$AI$99,0),MATCH(K662,'Scope 2'!$AI$17:$AO$17,0)),0)</f>
        <v>0</v>
      </c>
      <c r="M662" s="91" t="str">
        <f t="shared" si="53"/>
        <v>Scope 2Purchased non-renewable electricity0Select unitLocation-based</v>
      </c>
      <c r="N662" s="91">
        <f>IFERROR(INDEX('Emission factors'!$K$14:$P$305,MATCH(M662,'Emission factors'!$J$14:$J$305,0),MATCH(K662,'Emission factors'!$K$12:$P$12,0)),0)</f>
        <v>0</v>
      </c>
      <c r="O662" s="91">
        <f t="shared" si="52"/>
        <v>0</v>
      </c>
    </row>
    <row r="663" spans="4:15" s="122" customFormat="1" ht="14.65" customHeight="1">
      <c r="D663" s="91" t="s">
        <v>8</v>
      </c>
      <c r="E663" s="91" t="str">
        <f>'Scope 2'!$D$93</f>
        <v xml:space="preserve">Location 10: </v>
      </c>
      <c r="F663" s="91">
        <f>'Company information'!$M$25</f>
        <v>0</v>
      </c>
      <c r="G663" s="91" t="str">
        <f>'Scope 2'!$D$23</f>
        <v>Purchased non-renewable electricity</v>
      </c>
      <c r="H663" s="91" t="str">
        <f>'Scope 2'!$F$95</f>
        <v>Select unit</v>
      </c>
      <c r="I663" s="91" t="s">
        <v>230</v>
      </c>
      <c r="J663" s="91" t="str">
        <f t="shared" si="54"/>
        <v>Scope 2Location 10: Purchased non-renewable electricitySelect unit</v>
      </c>
      <c r="K663" s="123">
        <v>2025</v>
      </c>
      <c r="L663" s="91">
        <f>IFERROR(INDEX('Scope 2'!$AI$17:$AO$99,MATCH(J663,'Scope 2'!$AI$17:$AI$99,0),MATCH(K663,'Scope 2'!$AI$17:$AO$17,0)),0)</f>
        <v>0</v>
      </c>
      <c r="M663" s="91" t="str">
        <f t="shared" si="53"/>
        <v>Scope 2Purchased non-renewable electricity0Select unitLocation-based</v>
      </c>
      <c r="N663" s="91">
        <f>IFERROR(INDEX('Emission factors'!$K$14:$P$305,MATCH(M663,'Emission factors'!$J$14:$J$305,0),MATCH(K663,'Emission factors'!$K$12:$P$12,0)),0)</f>
        <v>0</v>
      </c>
      <c r="O663" s="91">
        <f t="shared" si="52"/>
        <v>0</v>
      </c>
    </row>
    <row r="664" spans="4:15" s="122" customFormat="1" ht="14.65" customHeight="1">
      <c r="D664" s="91" t="s">
        <v>8</v>
      </c>
      <c r="E664" s="91" t="str">
        <f>'Scope 2'!$D$93</f>
        <v xml:space="preserve">Location 10: </v>
      </c>
      <c r="F664" s="91">
        <f>'Company information'!$M$25</f>
        <v>0</v>
      </c>
      <c r="G664" s="91" t="str">
        <f>'Scope 2'!$D$24</f>
        <v>Purchased renewable electricity</v>
      </c>
      <c r="H664" s="91" t="str">
        <f>'Scope 2'!$F$96</f>
        <v>Select unit</v>
      </c>
      <c r="I664" s="91"/>
      <c r="J664" s="91" t="str">
        <f t="shared" si="50"/>
        <v>Scope 2Location 10: Purchased renewable electricitySelect unit</v>
      </c>
      <c r="K664" s="123">
        <v>2020</v>
      </c>
      <c r="L664" s="91">
        <f>IFERROR(INDEX('Scope 2'!$AI$17:$AO$99,MATCH(J664,'Scope 2'!$AI$17:$AI$99,0),MATCH(K664,'Scope 2'!$AI$17:$AO$17,0)),0)</f>
        <v>0</v>
      </c>
      <c r="M664" s="91" t="str">
        <f t="shared" si="51"/>
        <v>Scope 2Purchased renewable electricitySelect unit</v>
      </c>
      <c r="N664" s="91">
        <f>IFERROR(INDEX('Emission factors'!$K$14:$P$305,MATCH(M664,'Emission factors'!$J$14:$J$305,0),MATCH(K664,'Emission factors'!$K$12:$P$12,0)),0)</f>
        <v>0</v>
      </c>
      <c r="O664" s="91">
        <f t="shared" si="52"/>
        <v>0</v>
      </c>
    </row>
    <row r="665" spans="4:15" s="122" customFormat="1" ht="14.65" customHeight="1">
      <c r="D665" s="91" t="s">
        <v>8</v>
      </c>
      <c r="E665" s="91" t="str">
        <f>'Scope 2'!$D$93</f>
        <v xml:space="preserve">Location 10: </v>
      </c>
      <c r="F665" s="91">
        <f>'Company information'!$M$25</f>
        <v>0</v>
      </c>
      <c r="G665" s="91" t="str">
        <f>'Scope 2'!$D$24</f>
        <v>Purchased renewable electricity</v>
      </c>
      <c r="H665" s="91" t="str">
        <f>'Scope 2'!$F$96</f>
        <v>Select unit</v>
      </c>
      <c r="I665" s="91"/>
      <c r="J665" s="91" t="str">
        <f t="shared" si="50"/>
        <v>Scope 2Location 10: Purchased renewable electricitySelect unit</v>
      </c>
      <c r="K665" s="123">
        <v>2021</v>
      </c>
      <c r="L665" s="91">
        <f>IFERROR(INDEX('Scope 2'!$AI$17:$AO$99,MATCH(J665,'Scope 2'!$AI$17:$AI$99,0),MATCH(K665,'Scope 2'!$AI$17:$AO$17,0)),0)</f>
        <v>0</v>
      </c>
      <c r="M665" s="91" t="str">
        <f t="shared" si="51"/>
        <v>Scope 2Purchased renewable electricitySelect unit</v>
      </c>
      <c r="N665" s="91">
        <f>IFERROR(INDEX('Emission factors'!$K$14:$P$305,MATCH(M665,'Emission factors'!$J$14:$J$305,0),MATCH(K665,'Emission factors'!$K$12:$P$12,0)),0)</f>
        <v>0</v>
      </c>
      <c r="O665" s="91">
        <f t="shared" si="52"/>
        <v>0</v>
      </c>
    </row>
    <row r="666" spans="4:15" s="122" customFormat="1" ht="14.65" customHeight="1">
      <c r="D666" s="91" t="s">
        <v>8</v>
      </c>
      <c r="E666" s="91" t="str">
        <f>'Scope 2'!$D$93</f>
        <v xml:space="preserve">Location 10: </v>
      </c>
      <c r="F666" s="91">
        <f>'Company information'!$M$25</f>
        <v>0</v>
      </c>
      <c r="G666" s="91" t="str">
        <f>'Scope 2'!$D$24</f>
        <v>Purchased renewable electricity</v>
      </c>
      <c r="H666" s="91" t="str">
        <f>'Scope 2'!$F$96</f>
        <v>Select unit</v>
      </c>
      <c r="I666" s="91"/>
      <c r="J666" s="91" t="str">
        <f t="shared" si="50"/>
        <v>Scope 2Location 10: Purchased renewable electricitySelect unit</v>
      </c>
      <c r="K666" s="123">
        <v>2022</v>
      </c>
      <c r="L666" s="91">
        <f>IFERROR(INDEX('Scope 2'!$AI$17:$AO$99,MATCH(J666,'Scope 2'!$AI$17:$AI$99,0),MATCH(K666,'Scope 2'!$AI$17:$AO$17,0)),0)</f>
        <v>0</v>
      </c>
      <c r="M666" s="91" t="str">
        <f t="shared" si="51"/>
        <v>Scope 2Purchased renewable electricitySelect unit</v>
      </c>
      <c r="N666" s="91">
        <f>IFERROR(INDEX('Emission factors'!$K$14:$P$305,MATCH(M666,'Emission factors'!$J$14:$J$305,0),MATCH(K666,'Emission factors'!$K$12:$P$12,0)),0)</f>
        <v>0</v>
      </c>
      <c r="O666" s="91">
        <f t="shared" si="52"/>
        <v>0</v>
      </c>
    </row>
    <row r="667" spans="4:15" s="122" customFormat="1" ht="14.65" customHeight="1">
      <c r="D667" s="91" t="s">
        <v>8</v>
      </c>
      <c r="E667" s="91" t="str">
        <f>'Scope 2'!$D$93</f>
        <v xml:space="preserve">Location 10: </v>
      </c>
      <c r="F667" s="91">
        <f>'Company information'!$M$25</f>
        <v>0</v>
      </c>
      <c r="G667" s="91" t="str">
        <f>'Scope 2'!$D$24</f>
        <v>Purchased renewable electricity</v>
      </c>
      <c r="H667" s="91" t="str">
        <f>'Scope 2'!$F$96</f>
        <v>Select unit</v>
      </c>
      <c r="I667" s="91"/>
      <c r="J667" s="91" t="str">
        <f t="shared" si="50"/>
        <v>Scope 2Location 10: Purchased renewable electricitySelect unit</v>
      </c>
      <c r="K667" s="123">
        <v>2023</v>
      </c>
      <c r="L667" s="91">
        <f>IFERROR(INDEX('Scope 2'!$AI$17:$AO$99,MATCH(J667,'Scope 2'!$AI$17:$AI$99,0),MATCH(K667,'Scope 2'!$AI$17:$AO$17,0)),0)</f>
        <v>0</v>
      </c>
      <c r="M667" s="91" t="str">
        <f t="shared" si="51"/>
        <v>Scope 2Purchased renewable electricitySelect unit</v>
      </c>
      <c r="N667" s="91">
        <f>IFERROR(INDEX('Emission factors'!$K$14:$P$305,MATCH(M667,'Emission factors'!$J$14:$J$305,0),MATCH(K667,'Emission factors'!$K$12:$P$12,0)),0)</f>
        <v>0</v>
      </c>
      <c r="O667" s="91">
        <f t="shared" si="52"/>
        <v>0</v>
      </c>
    </row>
    <row r="668" spans="4:15" s="122" customFormat="1" ht="14.65" customHeight="1">
      <c r="D668" s="91" t="s">
        <v>8</v>
      </c>
      <c r="E668" s="91" t="str">
        <f>'Scope 2'!$D$93</f>
        <v xml:space="preserve">Location 10: </v>
      </c>
      <c r="F668" s="91">
        <f>'Company information'!$M$25</f>
        <v>0</v>
      </c>
      <c r="G668" s="91" t="str">
        <f>'Scope 2'!$D$24</f>
        <v>Purchased renewable electricity</v>
      </c>
      <c r="H668" s="91" t="str">
        <f>'Scope 2'!$F$96</f>
        <v>Select unit</v>
      </c>
      <c r="I668" s="91"/>
      <c r="J668" s="91" t="str">
        <f t="shared" si="50"/>
        <v>Scope 2Location 10: Purchased renewable electricitySelect unit</v>
      </c>
      <c r="K668" s="123">
        <v>2024</v>
      </c>
      <c r="L668" s="91">
        <f>IFERROR(INDEX('Scope 2'!$AI$17:$AO$99,MATCH(J668,'Scope 2'!$AI$17:$AI$99,0),MATCH(K668,'Scope 2'!$AI$17:$AO$17,0)),0)</f>
        <v>0</v>
      </c>
      <c r="M668" s="91" t="str">
        <f t="shared" si="51"/>
        <v>Scope 2Purchased renewable electricitySelect unit</v>
      </c>
      <c r="N668" s="91">
        <f>IFERROR(INDEX('Emission factors'!$K$14:$P$305,MATCH(M668,'Emission factors'!$J$14:$J$305,0),MATCH(K668,'Emission factors'!$K$12:$P$12,0)),0)</f>
        <v>0</v>
      </c>
      <c r="O668" s="91">
        <f t="shared" si="52"/>
        <v>0</v>
      </c>
    </row>
    <row r="669" spans="4:15" s="122" customFormat="1" ht="14.65" customHeight="1">
      <c r="D669" s="91" t="s">
        <v>8</v>
      </c>
      <c r="E669" s="91" t="str">
        <f>'Scope 2'!$D$93</f>
        <v xml:space="preserve">Location 10: </v>
      </c>
      <c r="F669" s="91">
        <f>'Company information'!$M$25</f>
        <v>0</v>
      </c>
      <c r="G669" s="91" t="str">
        <f>'Scope 2'!$D$24</f>
        <v>Purchased renewable electricity</v>
      </c>
      <c r="H669" s="91" t="str">
        <f>'Scope 2'!$F$96</f>
        <v>Select unit</v>
      </c>
      <c r="I669" s="91"/>
      <c r="J669" s="91" t="str">
        <f t="shared" si="50"/>
        <v>Scope 2Location 10: Purchased renewable electricitySelect unit</v>
      </c>
      <c r="K669" s="123">
        <v>2025</v>
      </c>
      <c r="L669" s="91">
        <f>IFERROR(INDEX('Scope 2'!$AI$17:$AO$99,MATCH(J669,'Scope 2'!$AI$17:$AI$99,0),MATCH(K669,'Scope 2'!$AI$17:$AO$17,0)),0)</f>
        <v>0</v>
      </c>
      <c r="M669" s="91" t="str">
        <f t="shared" si="51"/>
        <v>Scope 2Purchased renewable electricitySelect unit</v>
      </c>
      <c r="N669" s="91">
        <f>IFERROR(INDEX('Emission factors'!$K$14:$P$305,MATCH(M669,'Emission factors'!$J$14:$J$305,0),MATCH(K669,'Emission factors'!$K$12:$P$12,0)),0)</f>
        <v>0</v>
      </c>
      <c r="O669" s="91">
        <f t="shared" si="52"/>
        <v>0</v>
      </c>
    </row>
    <row r="670" spans="4:15" s="122" customFormat="1" ht="14.65" customHeight="1">
      <c r="D670" s="91" t="s">
        <v>8</v>
      </c>
      <c r="E670" s="91" t="str">
        <f>'Scope 2'!$D$93</f>
        <v xml:space="preserve">Location 10: </v>
      </c>
      <c r="F670" s="91">
        <f>'Company information'!$M$25</f>
        <v>0</v>
      </c>
      <c r="G670" s="91" t="str">
        <f>'Scope 2'!$D$25</f>
        <v>Generated renewable electricity</v>
      </c>
      <c r="H670" s="91" t="str">
        <f>'Scope 2'!$F$97</f>
        <v>Select unit</v>
      </c>
      <c r="I670" s="91"/>
      <c r="J670" s="91" t="str">
        <f t="shared" si="50"/>
        <v>Scope 2Location 10: Generated renewable electricitySelect unit</v>
      </c>
      <c r="K670" s="123">
        <v>2020</v>
      </c>
      <c r="L670" s="91">
        <f>IFERROR(INDEX('Scope 2'!$AI$17:$AO$99,MATCH(J670,'Scope 2'!$AI$17:$AI$99,0),MATCH(K670,'Scope 2'!$AI$17:$AO$17,0)),0)</f>
        <v>0</v>
      </c>
      <c r="M670" s="91" t="str">
        <f t="shared" si="51"/>
        <v>Scope 2Generated renewable electricitySelect unit</v>
      </c>
      <c r="N670" s="91">
        <f>IFERROR(INDEX('Emission factors'!$K$14:$P$305,MATCH(M670,'Emission factors'!$J$14:$J$305,0),MATCH(K670,'Emission factors'!$K$12:$P$12,0)),0)</f>
        <v>0</v>
      </c>
      <c r="O670" s="91">
        <f t="shared" si="52"/>
        <v>0</v>
      </c>
    </row>
    <row r="671" spans="4:15" s="122" customFormat="1" ht="14.65" customHeight="1">
      <c r="D671" s="91" t="s">
        <v>8</v>
      </c>
      <c r="E671" s="91" t="str">
        <f>'Scope 2'!$D$93</f>
        <v xml:space="preserve">Location 10: </v>
      </c>
      <c r="F671" s="91">
        <f>'Company information'!$M$25</f>
        <v>0</v>
      </c>
      <c r="G671" s="91" t="str">
        <f>'Scope 2'!$D$25</f>
        <v>Generated renewable electricity</v>
      </c>
      <c r="H671" s="91" t="str">
        <f>'Scope 2'!$F$97</f>
        <v>Select unit</v>
      </c>
      <c r="I671" s="91"/>
      <c r="J671" s="91" t="str">
        <f t="shared" si="50"/>
        <v>Scope 2Location 10: Generated renewable electricitySelect unit</v>
      </c>
      <c r="K671" s="123">
        <v>2021</v>
      </c>
      <c r="L671" s="91">
        <f>IFERROR(INDEX('Scope 2'!$AI$17:$AO$99,MATCH(J671,'Scope 2'!$AI$17:$AI$99,0),MATCH(K671,'Scope 2'!$AI$17:$AO$17,0)),0)</f>
        <v>0</v>
      </c>
      <c r="M671" s="91" t="str">
        <f t="shared" si="51"/>
        <v>Scope 2Generated renewable electricitySelect unit</v>
      </c>
      <c r="N671" s="91">
        <f>IFERROR(INDEX('Emission factors'!$K$14:$P$305,MATCH(M671,'Emission factors'!$J$14:$J$305,0),MATCH(K671,'Emission factors'!$K$12:$P$12,0)),0)</f>
        <v>0</v>
      </c>
      <c r="O671" s="91">
        <f t="shared" si="52"/>
        <v>0</v>
      </c>
    </row>
    <row r="672" spans="4:15" s="122" customFormat="1" ht="14.65" customHeight="1">
      <c r="D672" s="91" t="s">
        <v>8</v>
      </c>
      <c r="E672" s="91" t="str">
        <f>'Scope 2'!$D$93</f>
        <v xml:space="preserve">Location 10: </v>
      </c>
      <c r="F672" s="91">
        <f>'Company information'!$M$25</f>
        <v>0</v>
      </c>
      <c r="G672" s="91" t="str">
        <f>'Scope 2'!$D$25</f>
        <v>Generated renewable electricity</v>
      </c>
      <c r="H672" s="91" t="str">
        <f>'Scope 2'!$F$97</f>
        <v>Select unit</v>
      </c>
      <c r="I672" s="91"/>
      <c r="J672" s="91" t="str">
        <f t="shared" si="50"/>
        <v>Scope 2Location 10: Generated renewable electricitySelect unit</v>
      </c>
      <c r="K672" s="123">
        <v>2022</v>
      </c>
      <c r="L672" s="91">
        <f>IFERROR(INDEX('Scope 2'!$AI$17:$AO$99,MATCH(J672,'Scope 2'!$AI$17:$AI$99,0),MATCH(K672,'Scope 2'!$AI$17:$AO$17,0)),0)</f>
        <v>0</v>
      </c>
      <c r="M672" s="91" t="str">
        <f t="shared" si="51"/>
        <v>Scope 2Generated renewable electricitySelect unit</v>
      </c>
      <c r="N672" s="91">
        <f>IFERROR(INDEX('Emission factors'!$K$14:$P$305,MATCH(M672,'Emission factors'!$J$14:$J$305,0),MATCH(K672,'Emission factors'!$K$12:$P$12,0)),0)</f>
        <v>0</v>
      </c>
      <c r="O672" s="91">
        <f t="shared" si="52"/>
        <v>0</v>
      </c>
    </row>
    <row r="673" spans="4:15" s="122" customFormat="1" ht="14.65" customHeight="1">
      <c r="D673" s="91" t="s">
        <v>8</v>
      </c>
      <c r="E673" s="91" t="str">
        <f>'Scope 2'!$D$93</f>
        <v xml:space="preserve">Location 10: </v>
      </c>
      <c r="F673" s="91">
        <f>'Company information'!$M$25</f>
        <v>0</v>
      </c>
      <c r="G673" s="91" t="str">
        <f>'Scope 2'!$D$25</f>
        <v>Generated renewable electricity</v>
      </c>
      <c r="H673" s="91" t="str">
        <f>'Scope 2'!$F$97</f>
        <v>Select unit</v>
      </c>
      <c r="I673" s="91"/>
      <c r="J673" s="91" t="str">
        <f t="shared" si="50"/>
        <v>Scope 2Location 10: Generated renewable electricitySelect unit</v>
      </c>
      <c r="K673" s="123">
        <v>2023</v>
      </c>
      <c r="L673" s="91">
        <f>IFERROR(INDEX('Scope 2'!$AI$17:$AO$99,MATCH(J673,'Scope 2'!$AI$17:$AI$99,0),MATCH(K673,'Scope 2'!$AI$17:$AO$17,0)),0)</f>
        <v>0</v>
      </c>
      <c r="M673" s="91" t="str">
        <f t="shared" si="51"/>
        <v>Scope 2Generated renewable electricitySelect unit</v>
      </c>
      <c r="N673" s="91">
        <f>IFERROR(INDEX('Emission factors'!$K$14:$P$305,MATCH(M673,'Emission factors'!$J$14:$J$305,0),MATCH(K673,'Emission factors'!$K$12:$P$12,0)),0)</f>
        <v>0</v>
      </c>
      <c r="O673" s="91">
        <f t="shared" si="52"/>
        <v>0</v>
      </c>
    </row>
    <row r="674" spans="4:15" s="122" customFormat="1" ht="14.65" customHeight="1">
      <c r="D674" s="91" t="s">
        <v>8</v>
      </c>
      <c r="E674" s="91" t="str">
        <f>'Scope 2'!$D$93</f>
        <v xml:space="preserve">Location 10: </v>
      </c>
      <c r="F674" s="91">
        <f>'Company information'!$M$25</f>
        <v>0</v>
      </c>
      <c r="G674" s="91" t="str">
        <f>'Scope 2'!$D$25</f>
        <v>Generated renewable electricity</v>
      </c>
      <c r="H674" s="91" t="str">
        <f>'Scope 2'!$F$97</f>
        <v>Select unit</v>
      </c>
      <c r="I674" s="91"/>
      <c r="J674" s="91" t="str">
        <f t="shared" si="50"/>
        <v>Scope 2Location 10: Generated renewable electricitySelect unit</v>
      </c>
      <c r="K674" s="123">
        <v>2024</v>
      </c>
      <c r="L674" s="91">
        <f>IFERROR(INDEX('Scope 2'!$AI$17:$AO$99,MATCH(J674,'Scope 2'!$AI$17:$AI$99,0),MATCH(K674,'Scope 2'!$AI$17:$AO$17,0)),0)</f>
        <v>0</v>
      </c>
      <c r="M674" s="91" t="str">
        <f t="shared" si="51"/>
        <v>Scope 2Generated renewable electricitySelect unit</v>
      </c>
      <c r="N674" s="91">
        <f>IFERROR(INDEX('Emission factors'!$K$14:$P$305,MATCH(M674,'Emission factors'!$J$14:$J$305,0),MATCH(K674,'Emission factors'!$K$12:$P$12,0)),0)</f>
        <v>0</v>
      </c>
      <c r="O674" s="91">
        <f t="shared" si="52"/>
        <v>0</v>
      </c>
    </row>
    <row r="675" spans="4:15" s="122" customFormat="1" ht="14.65" customHeight="1">
      <c r="D675" s="91" t="s">
        <v>8</v>
      </c>
      <c r="E675" s="91" t="str">
        <f>'Scope 2'!$D$93</f>
        <v xml:space="preserve">Location 10: </v>
      </c>
      <c r="F675" s="91">
        <f>'Company information'!$M$25</f>
        <v>0</v>
      </c>
      <c r="G675" s="91" t="str">
        <f>'Scope 2'!$D$25</f>
        <v>Generated renewable electricity</v>
      </c>
      <c r="H675" s="91" t="str">
        <f>'Scope 2'!$F$97</f>
        <v>Select unit</v>
      </c>
      <c r="I675" s="91"/>
      <c r="J675" s="91" t="str">
        <f t="shared" si="50"/>
        <v>Scope 2Location 10: Generated renewable electricitySelect unit</v>
      </c>
      <c r="K675" s="123">
        <v>2025</v>
      </c>
      <c r="L675" s="91">
        <f>IFERROR(INDEX('Scope 2'!$AI$17:$AO$99,MATCH(J675,'Scope 2'!$AI$17:$AI$99,0),MATCH(K675,'Scope 2'!$AI$17:$AO$17,0)),0)</f>
        <v>0</v>
      </c>
      <c r="M675" s="91" t="str">
        <f t="shared" si="51"/>
        <v>Scope 2Generated renewable electricitySelect unit</v>
      </c>
      <c r="N675" s="91">
        <f>IFERROR(INDEX('Emission factors'!$K$14:$P$305,MATCH(M675,'Emission factors'!$J$14:$J$305,0),MATCH(K675,'Emission factors'!$K$12:$P$12,0)),0)</f>
        <v>0</v>
      </c>
      <c r="O675" s="91">
        <f t="shared" si="52"/>
        <v>0</v>
      </c>
    </row>
    <row r="676" spans="4:15" s="122" customFormat="1" ht="14.65" customHeight="1">
      <c r="D676" s="91" t="s">
        <v>8</v>
      </c>
      <c r="E676" s="91" t="str">
        <f>'Scope 2'!$D$93</f>
        <v xml:space="preserve">Location 10: </v>
      </c>
      <c r="F676" s="91">
        <f>'Company information'!$M$25</f>
        <v>0</v>
      </c>
      <c r="G676" s="91" t="str">
        <f>'Scope 2'!$D$27</f>
        <v>District heating</v>
      </c>
      <c r="H676" s="91" t="str">
        <f>'Scope 2'!$F$99</f>
        <v>Select unit</v>
      </c>
      <c r="I676" s="91"/>
      <c r="J676" s="91" t="str">
        <f t="shared" si="50"/>
        <v>Scope 2Location 10: District heatingSelect unit</v>
      </c>
      <c r="K676" s="123">
        <v>2020</v>
      </c>
      <c r="L676" s="91">
        <f>IFERROR(INDEX('Scope 2'!$AI$17:$AO$99,MATCH(J676,'Scope 2'!$AI$17:$AI$99,0),MATCH(K676,'Scope 2'!$AI$17:$AO$17,0)),0)</f>
        <v>0</v>
      </c>
      <c r="M676" s="91" t="str">
        <f t="shared" si="51"/>
        <v>Scope 2District heatingSelect unit</v>
      </c>
      <c r="N676" s="91">
        <f>IFERROR(INDEX('Emission factors'!$K$14:$P$305,MATCH(M676,'Emission factors'!$J$14:$J$305,0),MATCH(K676,'Emission factors'!$K$12:$P$12,0)),0)</f>
        <v>0</v>
      </c>
      <c r="O676" s="91">
        <f t="shared" si="52"/>
        <v>0</v>
      </c>
    </row>
    <row r="677" spans="4:15" s="122" customFormat="1" ht="14.65" customHeight="1">
      <c r="D677" s="91" t="s">
        <v>8</v>
      </c>
      <c r="E677" s="91" t="str">
        <f>'Scope 2'!$D$93</f>
        <v xml:space="preserve">Location 10: </v>
      </c>
      <c r="F677" s="91">
        <f>'Company information'!$M$25</f>
        <v>0</v>
      </c>
      <c r="G677" s="91" t="str">
        <f>'Scope 2'!$D$27</f>
        <v>District heating</v>
      </c>
      <c r="H677" s="91" t="str">
        <f>'Scope 2'!$F$99</f>
        <v>Select unit</v>
      </c>
      <c r="I677" s="91"/>
      <c r="J677" s="91" t="str">
        <f t="shared" si="50"/>
        <v>Scope 2Location 10: District heatingSelect unit</v>
      </c>
      <c r="K677" s="123">
        <v>2021</v>
      </c>
      <c r="L677" s="91">
        <f>IFERROR(INDEX('Scope 2'!$AI$17:$AO$99,MATCH(J677,'Scope 2'!$AI$17:$AI$99,0),MATCH(K677,'Scope 2'!$AI$17:$AO$17,0)),0)</f>
        <v>0</v>
      </c>
      <c r="M677" s="91" t="str">
        <f t="shared" si="51"/>
        <v>Scope 2District heatingSelect unit</v>
      </c>
      <c r="N677" s="91">
        <f>IFERROR(INDEX('Emission factors'!$K$14:$P$305,MATCH(M677,'Emission factors'!$J$14:$J$305,0),MATCH(K677,'Emission factors'!$K$12:$P$12,0)),0)</f>
        <v>0</v>
      </c>
      <c r="O677" s="91">
        <f t="shared" si="52"/>
        <v>0</v>
      </c>
    </row>
    <row r="678" spans="4:15" s="122" customFormat="1" ht="14.65" customHeight="1">
      <c r="D678" s="91" t="s">
        <v>8</v>
      </c>
      <c r="E678" s="91" t="str">
        <f>'Scope 2'!$D$93</f>
        <v xml:space="preserve">Location 10: </v>
      </c>
      <c r="F678" s="91">
        <f>'Company information'!$M$25</f>
        <v>0</v>
      </c>
      <c r="G678" s="91" t="str">
        <f>'Scope 2'!$D$27</f>
        <v>District heating</v>
      </c>
      <c r="H678" s="91" t="str">
        <f>'Scope 2'!$F$99</f>
        <v>Select unit</v>
      </c>
      <c r="I678" s="91"/>
      <c r="J678" s="91" t="str">
        <f t="shared" si="50"/>
        <v>Scope 2Location 10: District heatingSelect unit</v>
      </c>
      <c r="K678" s="123">
        <v>2022</v>
      </c>
      <c r="L678" s="91">
        <f>IFERROR(INDEX('Scope 2'!$AI$17:$AO$99,MATCH(J678,'Scope 2'!$AI$17:$AI$99,0),MATCH(K678,'Scope 2'!$AI$17:$AO$17,0)),0)</f>
        <v>0</v>
      </c>
      <c r="M678" s="91" t="str">
        <f t="shared" si="51"/>
        <v>Scope 2District heatingSelect unit</v>
      </c>
      <c r="N678" s="91">
        <f>IFERROR(INDEX('Emission factors'!$K$14:$P$305,MATCH(M678,'Emission factors'!$J$14:$J$305,0),MATCH(K678,'Emission factors'!$K$12:$P$12,0)),0)</f>
        <v>0</v>
      </c>
      <c r="O678" s="91">
        <f t="shared" si="52"/>
        <v>0</v>
      </c>
    </row>
    <row r="679" spans="4:15" s="122" customFormat="1" ht="14.65" customHeight="1">
      <c r="D679" s="91" t="s">
        <v>8</v>
      </c>
      <c r="E679" s="91" t="str">
        <f>'Scope 2'!$D$93</f>
        <v xml:space="preserve">Location 10: </v>
      </c>
      <c r="F679" s="91">
        <f>'Company information'!$M$25</f>
        <v>0</v>
      </c>
      <c r="G679" s="91" t="str">
        <f>'Scope 2'!$D$27</f>
        <v>District heating</v>
      </c>
      <c r="H679" s="91" t="str">
        <f>'Scope 2'!$F$99</f>
        <v>Select unit</v>
      </c>
      <c r="I679" s="91"/>
      <c r="J679" s="91" t="str">
        <f t="shared" si="50"/>
        <v>Scope 2Location 10: District heatingSelect unit</v>
      </c>
      <c r="K679" s="123">
        <v>2023</v>
      </c>
      <c r="L679" s="91">
        <f>IFERROR(INDEX('Scope 2'!$AI$17:$AO$99,MATCH(J679,'Scope 2'!$AI$17:$AI$99,0),MATCH(K679,'Scope 2'!$AI$17:$AO$17,0)),0)</f>
        <v>0</v>
      </c>
      <c r="M679" s="91" t="str">
        <f t="shared" si="51"/>
        <v>Scope 2District heatingSelect unit</v>
      </c>
      <c r="N679" s="91">
        <f>IFERROR(INDEX('Emission factors'!$K$14:$P$305,MATCH(M679,'Emission factors'!$J$14:$J$305,0),MATCH(K679,'Emission factors'!$K$12:$P$12,0)),0)</f>
        <v>0</v>
      </c>
      <c r="O679" s="91">
        <f t="shared" si="52"/>
        <v>0</v>
      </c>
    </row>
    <row r="680" spans="4:15" s="122" customFormat="1" ht="14.65" customHeight="1">
      <c r="D680" s="91" t="s">
        <v>8</v>
      </c>
      <c r="E680" s="91" t="str">
        <f>'Scope 2'!$D$93</f>
        <v xml:space="preserve">Location 10: </v>
      </c>
      <c r="F680" s="91">
        <f>'Company information'!$M$25</f>
        <v>0</v>
      </c>
      <c r="G680" s="91" t="str">
        <f>'Scope 2'!$D$27</f>
        <v>District heating</v>
      </c>
      <c r="H680" s="91" t="str">
        <f>'Scope 2'!$F$99</f>
        <v>Select unit</v>
      </c>
      <c r="I680" s="91"/>
      <c r="J680" s="91" t="str">
        <f t="shared" si="50"/>
        <v>Scope 2Location 10: District heatingSelect unit</v>
      </c>
      <c r="K680" s="123">
        <v>2024</v>
      </c>
      <c r="L680" s="91">
        <f>IFERROR(INDEX('Scope 2'!$AI$17:$AO$99,MATCH(J680,'Scope 2'!$AI$17:$AI$99,0),MATCH(K680,'Scope 2'!$AI$17:$AO$17,0)),0)</f>
        <v>0</v>
      </c>
      <c r="M680" s="91" t="str">
        <f t="shared" si="51"/>
        <v>Scope 2District heatingSelect unit</v>
      </c>
      <c r="N680" s="91">
        <f>IFERROR(INDEX('Emission factors'!$K$14:$P$305,MATCH(M680,'Emission factors'!$J$14:$J$305,0),MATCH(K680,'Emission factors'!$K$12:$P$12,0)),0)</f>
        <v>0</v>
      </c>
      <c r="O680" s="91">
        <f t="shared" si="52"/>
        <v>0</v>
      </c>
    </row>
    <row r="681" spans="4:15" s="122" customFormat="1" ht="14.65" customHeight="1">
      <c r="D681" s="91" t="s">
        <v>8</v>
      </c>
      <c r="E681" s="91" t="str">
        <f>'Scope 2'!$D$93</f>
        <v xml:space="preserve">Location 10: </v>
      </c>
      <c r="F681" s="91">
        <f>'Company information'!$M$25</f>
        <v>0</v>
      </c>
      <c r="G681" s="91" t="str">
        <f>'Scope 2'!$D$27</f>
        <v>District heating</v>
      </c>
      <c r="H681" s="91" t="str">
        <f>'Scope 2'!$F$99</f>
        <v>Select unit</v>
      </c>
      <c r="I681" s="91"/>
      <c r="J681" s="91" t="str">
        <f t="shared" si="50"/>
        <v>Scope 2Location 10: District heatingSelect unit</v>
      </c>
      <c r="K681" s="123">
        <v>2025</v>
      </c>
      <c r="L681" s="91">
        <f>IFERROR(INDEX('Scope 2'!$AI$17:$AO$99,MATCH(J681,'Scope 2'!$AI$17:$AI$99,0),MATCH(K681,'Scope 2'!$AI$17:$AO$17,0)),0)</f>
        <v>0</v>
      </c>
      <c r="M681" s="91" t="str">
        <f t="shared" si="51"/>
        <v>Scope 2District heatingSelect unit</v>
      </c>
      <c r="N681" s="91">
        <f>IFERROR(INDEX('Emission factors'!$K$14:$P$305,MATCH(M681,'Emission factors'!$J$14:$J$305,0),MATCH(K681,'Emission factors'!$K$12:$P$12,0)),0)</f>
        <v>0</v>
      </c>
      <c r="O681" s="91">
        <f t="shared" si="52"/>
        <v>0</v>
      </c>
    </row>
    <row r="682" spans="4:15" s="122" customFormat="1" ht="14.65" customHeight="1">
      <c r="D682" s="91" t="s">
        <v>9</v>
      </c>
      <c r="E682" s="91" t="str">
        <f>'Scope 3'!$D$19</f>
        <v>All Locations</v>
      </c>
      <c r="F682" s="91"/>
      <c r="G682" s="91" t="str">
        <f>'Scope 3'!$D$22</f>
        <v>Flights</v>
      </c>
      <c r="H682" s="91" t="str">
        <f>'Scope 3'!$G$22</f>
        <v>Select unit</v>
      </c>
      <c r="I682" s="91" t="str">
        <f>'Scope 3'!$E$22</f>
        <v>Company flights (&lt;700km one-way)</v>
      </c>
      <c r="J682" s="91" t="str">
        <f t="shared" si="50"/>
        <v>Scope 3All LocationsFlightsSelect unitCompany flights (&lt;700km one-way)</v>
      </c>
      <c r="K682" s="123">
        <v>2020</v>
      </c>
      <c r="L682" s="91">
        <f>IFERROR(INDEX('Scope 3'!$AD$21:$AJ$62,MATCH(J682,'Scope 3'!$AD$21:$AD$62,0),MATCH(K682,'Scope 3'!$AD$21:$AJ$21,0)),0)</f>
        <v>0</v>
      </c>
      <c r="M682" s="91" t="str">
        <f t="shared" si="51"/>
        <v>Scope 3FlightsSelect unitCompany flights (&lt;700km one-way)</v>
      </c>
      <c r="N682" s="91">
        <f>IFERROR(INDEX('Emission factors'!$K$14:$P$305,MATCH(M682,'Emission factors'!$J$14:$J$305,0),MATCH(K682,'Emission factors'!$K$12:$P$12,0)),0)</f>
        <v>0</v>
      </c>
      <c r="O682" s="91">
        <f t="shared" si="52"/>
        <v>0</v>
      </c>
    </row>
    <row r="683" spans="4:15" s="122" customFormat="1" ht="14.65" customHeight="1">
      <c r="D683" s="91" t="s">
        <v>9</v>
      </c>
      <c r="E683" s="91" t="str">
        <f>'Scope 3'!$D$19</f>
        <v>All Locations</v>
      </c>
      <c r="F683" s="91"/>
      <c r="G683" s="91" t="str">
        <f>'Scope 3'!$D$22</f>
        <v>Flights</v>
      </c>
      <c r="H683" s="91" t="str">
        <f>'Scope 3'!$G$22</f>
        <v>Select unit</v>
      </c>
      <c r="I683" s="91" t="str">
        <f>'Scope 3'!$E$22</f>
        <v>Company flights (&lt;700km one-way)</v>
      </c>
      <c r="J683" s="91" t="str">
        <f t="shared" si="50"/>
        <v>Scope 3All LocationsFlightsSelect unitCompany flights (&lt;700km one-way)</v>
      </c>
      <c r="K683" s="123">
        <v>2021</v>
      </c>
      <c r="L683" s="91">
        <f>IFERROR(INDEX('Scope 3'!$AD$21:$AJ$62,MATCH(J683,'Scope 3'!$AD$21:$AD$62,0),MATCH(K683,'Scope 3'!$AD$21:$AJ$21,0)),0)</f>
        <v>0</v>
      </c>
      <c r="M683" s="91" t="str">
        <f t="shared" si="51"/>
        <v>Scope 3FlightsSelect unitCompany flights (&lt;700km one-way)</v>
      </c>
      <c r="N683" s="91">
        <f>IFERROR(INDEX('Emission factors'!$K$14:$P$305,MATCH(M683,'Emission factors'!$J$14:$J$305,0),MATCH(K683,'Emission factors'!$K$12:$P$12,0)),0)</f>
        <v>0</v>
      </c>
      <c r="O683" s="91">
        <f t="shared" si="52"/>
        <v>0</v>
      </c>
    </row>
    <row r="684" spans="4:15" s="122" customFormat="1" ht="14.65" customHeight="1">
      <c r="D684" s="91" t="s">
        <v>9</v>
      </c>
      <c r="E684" s="91" t="str">
        <f>'Scope 3'!$D$19</f>
        <v>All Locations</v>
      </c>
      <c r="F684" s="91"/>
      <c r="G684" s="91" t="str">
        <f>'Scope 3'!$D$22</f>
        <v>Flights</v>
      </c>
      <c r="H684" s="91" t="str">
        <f>'Scope 3'!$G$22</f>
        <v>Select unit</v>
      </c>
      <c r="I684" s="91" t="str">
        <f>'Scope 3'!$E$22</f>
        <v>Company flights (&lt;700km one-way)</v>
      </c>
      <c r="J684" s="91" t="str">
        <f t="shared" si="50"/>
        <v>Scope 3All LocationsFlightsSelect unitCompany flights (&lt;700km one-way)</v>
      </c>
      <c r="K684" s="123">
        <v>2022</v>
      </c>
      <c r="L684" s="91">
        <f>IFERROR(INDEX('Scope 3'!$AD$21:$AJ$62,MATCH(J684,'Scope 3'!$AD$21:$AD$62,0),MATCH(K684,'Scope 3'!$AD$21:$AJ$21,0)),0)</f>
        <v>0</v>
      </c>
      <c r="M684" s="91" t="str">
        <f t="shared" si="51"/>
        <v>Scope 3FlightsSelect unitCompany flights (&lt;700km one-way)</v>
      </c>
      <c r="N684" s="91">
        <f>IFERROR(INDEX('Emission factors'!$K$14:$P$305,MATCH(M684,'Emission factors'!$J$14:$J$305,0),MATCH(K684,'Emission factors'!$K$12:$P$12,0)),0)</f>
        <v>0</v>
      </c>
      <c r="O684" s="91">
        <f t="shared" si="52"/>
        <v>0</v>
      </c>
    </row>
    <row r="685" spans="4:15" s="122" customFormat="1" ht="14.65" customHeight="1">
      <c r="D685" s="91" t="s">
        <v>9</v>
      </c>
      <c r="E685" s="91" t="str">
        <f>'Scope 3'!$D$19</f>
        <v>All Locations</v>
      </c>
      <c r="F685" s="91"/>
      <c r="G685" s="91" t="str">
        <f>'Scope 3'!$D$22</f>
        <v>Flights</v>
      </c>
      <c r="H685" s="91" t="str">
        <f>'Scope 3'!$G$22</f>
        <v>Select unit</v>
      </c>
      <c r="I685" s="91" t="str">
        <f>'Scope 3'!$E$22</f>
        <v>Company flights (&lt;700km one-way)</v>
      </c>
      <c r="J685" s="91" t="str">
        <f t="shared" si="50"/>
        <v>Scope 3All LocationsFlightsSelect unitCompany flights (&lt;700km one-way)</v>
      </c>
      <c r="K685" s="123">
        <v>2023</v>
      </c>
      <c r="L685" s="91">
        <f>IFERROR(INDEX('Scope 3'!$AD$21:$AJ$62,MATCH(J685,'Scope 3'!$AD$21:$AD$62,0),MATCH(K685,'Scope 3'!$AD$21:$AJ$21,0)),0)</f>
        <v>0</v>
      </c>
      <c r="M685" s="91" t="str">
        <f t="shared" si="51"/>
        <v>Scope 3FlightsSelect unitCompany flights (&lt;700km one-way)</v>
      </c>
      <c r="N685" s="91">
        <f>IFERROR(INDEX('Emission factors'!$K$14:$P$305,MATCH(M685,'Emission factors'!$J$14:$J$305,0),MATCH(K685,'Emission factors'!$K$12:$P$12,0)),0)</f>
        <v>0</v>
      </c>
      <c r="O685" s="91">
        <f t="shared" si="52"/>
        <v>0</v>
      </c>
    </row>
    <row r="686" spans="4:15" s="122" customFormat="1" ht="14.65" customHeight="1">
      <c r="D686" s="91" t="s">
        <v>9</v>
      </c>
      <c r="E686" s="91" t="str">
        <f>'Scope 3'!$D$19</f>
        <v>All Locations</v>
      </c>
      <c r="F686" s="91"/>
      <c r="G686" s="91" t="str">
        <f>'Scope 3'!$D$22</f>
        <v>Flights</v>
      </c>
      <c r="H686" s="91" t="str">
        <f>'Scope 3'!$G$22</f>
        <v>Select unit</v>
      </c>
      <c r="I686" s="91" t="str">
        <f>'Scope 3'!$E$22</f>
        <v>Company flights (&lt;700km one-way)</v>
      </c>
      <c r="J686" s="91" t="str">
        <f t="shared" si="50"/>
        <v>Scope 3All LocationsFlightsSelect unitCompany flights (&lt;700km one-way)</v>
      </c>
      <c r="K686" s="123">
        <v>2024</v>
      </c>
      <c r="L686" s="91">
        <f>IFERROR(INDEX('Scope 3'!$AD$21:$AJ$62,MATCH(J686,'Scope 3'!$AD$21:$AD$62,0),MATCH(K686,'Scope 3'!$AD$21:$AJ$21,0)),0)</f>
        <v>0</v>
      </c>
      <c r="M686" s="91" t="str">
        <f t="shared" si="51"/>
        <v>Scope 3FlightsSelect unitCompany flights (&lt;700km one-way)</v>
      </c>
      <c r="N686" s="91">
        <f>IFERROR(INDEX('Emission factors'!$K$14:$P$305,MATCH(M686,'Emission factors'!$J$14:$J$305,0),MATCH(K686,'Emission factors'!$K$12:$P$12,0)),0)</f>
        <v>0</v>
      </c>
      <c r="O686" s="91">
        <f t="shared" si="52"/>
        <v>0</v>
      </c>
    </row>
    <row r="687" spans="4:15" s="122" customFormat="1" ht="14.65" customHeight="1">
      <c r="D687" s="91" t="s">
        <v>9</v>
      </c>
      <c r="E687" s="91" t="str">
        <f>'Scope 3'!$D$19</f>
        <v>All Locations</v>
      </c>
      <c r="F687" s="91"/>
      <c r="G687" s="91" t="str">
        <f>'Scope 3'!$D$22</f>
        <v>Flights</v>
      </c>
      <c r="H687" s="91" t="str">
        <f>'Scope 3'!$G$22</f>
        <v>Select unit</v>
      </c>
      <c r="I687" s="91" t="str">
        <f>'Scope 3'!$E$22</f>
        <v>Company flights (&lt;700km one-way)</v>
      </c>
      <c r="J687" s="91" t="str">
        <f t="shared" si="50"/>
        <v>Scope 3All LocationsFlightsSelect unitCompany flights (&lt;700km one-way)</v>
      </c>
      <c r="K687" s="123">
        <v>2025</v>
      </c>
      <c r="L687" s="91">
        <f>IFERROR(INDEX('Scope 3'!$AD$21:$AJ$62,MATCH(J687,'Scope 3'!$AD$21:$AD$62,0),MATCH(K687,'Scope 3'!$AD$21:$AJ$21,0)),0)</f>
        <v>0</v>
      </c>
      <c r="M687" s="91" t="str">
        <f t="shared" si="51"/>
        <v>Scope 3FlightsSelect unitCompany flights (&lt;700km one-way)</v>
      </c>
      <c r="N687" s="91">
        <f>IFERROR(INDEX('Emission factors'!$K$14:$P$305,MATCH(M687,'Emission factors'!$J$14:$J$305,0),MATCH(K687,'Emission factors'!$K$12:$P$12,0)),0)</f>
        <v>0</v>
      </c>
      <c r="O687" s="91">
        <f t="shared" si="52"/>
        <v>0</v>
      </c>
    </row>
    <row r="688" spans="4:15" s="122" customFormat="1" ht="14.65" customHeight="1">
      <c r="D688" s="91" t="s">
        <v>9</v>
      </c>
      <c r="E688" s="91" t="str">
        <f>'Scope 3'!$D$19</f>
        <v>All Locations</v>
      </c>
      <c r="F688" s="91"/>
      <c r="G688" s="91" t="str">
        <f>'Scope 3'!$D$22</f>
        <v>Flights</v>
      </c>
      <c r="H688" s="91" t="str">
        <f>'Scope 3'!$G$23</f>
        <v>Select unit</v>
      </c>
      <c r="I688" s="91" t="str">
        <f>'Scope 3'!$E$23</f>
        <v>Company flights (700km - 2500km one-way)</v>
      </c>
      <c r="J688" s="91" t="str">
        <f t="shared" si="50"/>
        <v>Scope 3All LocationsFlightsSelect unitCompany flights (700km - 2500km one-way)</v>
      </c>
      <c r="K688" s="123">
        <v>2020</v>
      </c>
      <c r="L688" s="91">
        <f>IFERROR(INDEX('Scope 3'!$AD$21:$AJ$62,MATCH(J688,'Scope 3'!$AD$21:$AD$62,0),MATCH(K688,'Scope 3'!$AD$21:$AJ$21,0)),0)</f>
        <v>0</v>
      </c>
      <c r="M688" s="91" t="str">
        <f t="shared" si="51"/>
        <v>Scope 3FlightsSelect unitCompany flights (700km - 2500km one-way)</v>
      </c>
      <c r="N688" s="91">
        <f>IFERROR(INDEX('Emission factors'!$K$14:$P$305,MATCH(M688,'Emission factors'!$J$14:$J$305,0),MATCH(K688,'Emission factors'!$K$12:$P$12,0)),0)</f>
        <v>0</v>
      </c>
      <c r="O688" s="91">
        <f t="shared" si="52"/>
        <v>0</v>
      </c>
    </row>
    <row r="689" spans="4:15" s="122" customFormat="1" ht="14.65" customHeight="1">
      <c r="D689" s="91" t="s">
        <v>9</v>
      </c>
      <c r="E689" s="91" t="str">
        <f>'Scope 3'!$D$19</f>
        <v>All Locations</v>
      </c>
      <c r="F689" s="91"/>
      <c r="G689" s="91" t="str">
        <f>'Scope 3'!$D$22</f>
        <v>Flights</v>
      </c>
      <c r="H689" s="91" t="str">
        <f>'Scope 3'!$G$23</f>
        <v>Select unit</v>
      </c>
      <c r="I689" s="91" t="str">
        <f>'Scope 3'!$E$23</f>
        <v>Company flights (700km - 2500km one-way)</v>
      </c>
      <c r="J689" s="91" t="str">
        <f t="shared" si="50"/>
        <v>Scope 3All LocationsFlightsSelect unitCompany flights (700km - 2500km one-way)</v>
      </c>
      <c r="K689" s="123">
        <v>2021</v>
      </c>
      <c r="L689" s="91">
        <f>IFERROR(INDEX('Scope 3'!$AD$21:$AJ$62,MATCH(J689,'Scope 3'!$AD$21:$AD$62,0),MATCH(K689,'Scope 3'!$AD$21:$AJ$21,0)),0)</f>
        <v>0</v>
      </c>
      <c r="M689" s="91" t="str">
        <f t="shared" si="51"/>
        <v>Scope 3FlightsSelect unitCompany flights (700km - 2500km one-way)</v>
      </c>
      <c r="N689" s="91">
        <f>IFERROR(INDEX('Emission factors'!$K$14:$P$305,MATCH(M689,'Emission factors'!$J$14:$J$305,0),MATCH(K689,'Emission factors'!$K$12:$P$12,0)),0)</f>
        <v>0</v>
      </c>
      <c r="O689" s="91">
        <f t="shared" si="52"/>
        <v>0</v>
      </c>
    </row>
    <row r="690" spans="4:15" s="122" customFormat="1" ht="14.65" customHeight="1">
      <c r="D690" s="91" t="s">
        <v>9</v>
      </c>
      <c r="E690" s="91" t="str">
        <f>'Scope 3'!$D$19</f>
        <v>All Locations</v>
      </c>
      <c r="F690" s="91"/>
      <c r="G690" s="91" t="str">
        <f>'Scope 3'!$D$22</f>
        <v>Flights</v>
      </c>
      <c r="H690" s="91" t="str">
        <f>'Scope 3'!$G$23</f>
        <v>Select unit</v>
      </c>
      <c r="I690" s="91" t="str">
        <f>'Scope 3'!$E$23</f>
        <v>Company flights (700km - 2500km one-way)</v>
      </c>
      <c r="J690" s="91" t="str">
        <f t="shared" si="50"/>
        <v>Scope 3All LocationsFlightsSelect unitCompany flights (700km - 2500km one-way)</v>
      </c>
      <c r="K690" s="123">
        <v>2022</v>
      </c>
      <c r="L690" s="91">
        <f>IFERROR(INDEX('Scope 3'!$AD$21:$AJ$62,MATCH(J690,'Scope 3'!$AD$21:$AD$62,0),MATCH(K690,'Scope 3'!$AD$21:$AJ$21,0)),0)</f>
        <v>0</v>
      </c>
      <c r="M690" s="91" t="str">
        <f t="shared" si="51"/>
        <v>Scope 3FlightsSelect unitCompany flights (700km - 2500km one-way)</v>
      </c>
      <c r="N690" s="91">
        <f>IFERROR(INDEX('Emission factors'!$K$14:$P$305,MATCH(M690,'Emission factors'!$J$14:$J$305,0),MATCH(K690,'Emission factors'!$K$12:$P$12,0)),0)</f>
        <v>0</v>
      </c>
      <c r="O690" s="91">
        <f t="shared" si="52"/>
        <v>0</v>
      </c>
    </row>
    <row r="691" spans="4:15" s="122" customFormat="1" ht="14.65" customHeight="1">
      <c r="D691" s="91" t="s">
        <v>9</v>
      </c>
      <c r="E691" s="91" t="str">
        <f>'Scope 3'!$D$19</f>
        <v>All Locations</v>
      </c>
      <c r="F691" s="91"/>
      <c r="G691" s="91" t="str">
        <f>'Scope 3'!$D$22</f>
        <v>Flights</v>
      </c>
      <c r="H691" s="91" t="str">
        <f>'Scope 3'!$G$23</f>
        <v>Select unit</v>
      </c>
      <c r="I691" s="91" t="str">
        <f>'Scope 3'!$E$23</f>
        <v>Company flights (700km - 2500km one-way)</v>
      </c>
      <c r="J691" s="91" t="str">
        <f t="shared" si="50"/>
        <v>Scope 3All LocationsFlightsSelect unitCompany flights (700km - 2500km one-way)</v>
      </c>
      <c r="K691" s="123">
        <v>2023</v>
      </c>
      <c r="L691" s="91">
        <f>IFERROR(INDEX('Scope 3'!$AD$21:$AJ$62,MATCH(J691,'Scope 3'!$AD$21:$AD$62,0),MATCH(K691,'Scope 3'!$AD$21:$AJ$21,0)),0)</f>
        <v>0</v>
      </c>
      <c r="M691" s="91" t="str">
        <f t="shared" si="51"/>
        <v>Scope 3FlightsSelect unitCompany flights (700km - 2500km one-way)</v>
      </c>
      <c r="N691" s="91">
        <f>IFERROR(INDEX('Emission factors'!$K$14:$P$305,MATCH(M691,'Emission factors'!$J$14:$J$305,0),MATCH(K691,'Emission factors'!$K$12:$P$12,0)),0)</f>
        <v>0</v>
      </c>
      <c r="O691" s="91">
        <f t="shared" si="52"/>
        <v>0</v>
      </c>
    </row>
    <row r="692" spans="4:15" s="122" customFormat="1" ht="14.65" customHeight="1">
      <c r="D692" s="91" t="s">
        <v>9</v>
      </c>
      <c r="E692" s="91" t="str">
        <f>'Scope 3'!$D$19</f>
        <v>All Locations</v>
      </c>
      <c r="F692" s="91"/>
      <c r="G692" s="91" t="str">
        <f>'Scope 3'!$D$22</f>
        <v>Flights</v>
      </c>
      <c r="H692" s="91" t="str">
        <f>'Scope 3'!$G$23</f>
        <v>Select unit</v>
      </c>
      <c r="I692" s="91" t="str">
        <f>'Scope 3'!$E$23</f>
        <v>Company flights (700km - 2500km one-way)</v>
      </c>
      <c r="J692" s="91" t="str">
        <f t="shared" si="50"/>
        <v>Scope 3All LocationsFlightsSelect unitCompany flights (700km - 2500km one-way)</v>
      </c>
      <c r="K692" s="123">
        <v>2024</v>
      </c>
      <c r="L692" s="91">
        <f>IFERROR(INDEX('Scope 3'!$AD$21:$AJ$62,MATCH(J692,'Scope 3'!$AD$21:$AD$62,0),MATCH(K692,'Scope 3'!$AD$21:$AJ$21,0)),0)</f>
        <v>0</v>
      </c>
      <c r="M692" s="91" t="str">
        <f t="shared" si="51"/>
        <v>Scope 3FlightsSelect unitCompany flights (700km - 2500km one-way)</v>
      </c>
      <c r="N692" s="91">
        <f>IFERROR(INDEX('Emission factors'!$K$14:$P$305,MATCH(M692,'Emission factors'!$J$14:$J$305,0),MATCH(K692,'Emission factors'!$K$12:$P$12,0)),0)</f>
        <v>0</v>
      </c>
      <c r="O692" s="91">
        <f t="shared" si="52"/>
        <v>0</v>
      </c>
    </row>
    <row r="693" spans="4:15" s="122" customFormat="1" ht="14.65" customHeight="1">
      <c r="D693" s="91" t="s">
        <v>9</v>
      </c>
      <c r="E693" s="91" t="str">
        <f>'Scope 3'!$D$19</f>
        <v>All Locations</v>
      </c>
      <c r="F693" s="91"/>
      <c r="G693" s="91" t="str">
        <f>'Scope 3'!$D$22</f>
        <v>Flights</v>
      </c>
      <c r="H693" s="91" t="str">
        <f>'Scope 3'!$G$23</f>
        <v>Select unit</v>
      </c>
      <c r="I693" s="91" t="str">
        <f>'Scope 3'!$E$23</f>
        <v>Company flights (700km - 2500km one-way)</v>
      </c>
      <c r="J693" s="91" t="str">
        <f t="shared" si="50"/>
        <v>Scope 3All LocationsFlightsSelect unitCompany flights (700km - 2500km one-way)</v>
      </c>
      <c r="K693" s="123">
        <v>2025</v>
      </c>
      <c r="L693" s="91">
        <f>IFERROR(INDEX('Scope 3'!$AD$21:$AJ$62,MATCH(J693,'Scope 3'!$AD$21:$AD$62,0),MATCH(K693,'Scope 3'!$AD$21:$AJ$21,0)),0)</f>
        <v>0</v>
      </c>
      <c r="M693" s="91" t="str">
        <f t="shared" si="51"/>
        <v>Scope 3FlightsSelect unitCompany flights (700km - 2500km one-way)</v>
      </c>
      <c r="N693" s="91">
        <f>IFERROR(INDEX('Emission factors'!$K$14:$P$305,MATCH(M693,'Emission factors'!$J$14:$J$305,0),MATCH(K693,'Emission factors'!$K$12:$P$12,0)),0)</f>
        <v>0</v>
      </c>
      <c r="O693" s="91">
        <f t="shared" si="52"/>
        <v>0</v>
      </c>
    </row>
    <row r="694" spans="4:15" s="122" customFormat="1" ht="14.65" customHeight="1">
      <c r="D694" s="91" t="s">
        <v>9</v>
      </c>
      <c r="E694" s="91" t="str">
        <f>'Scope 3'!$D$19</f>
        <v>All Locations</v>
      </c>
      <c r="F694" s="91"/>
      <c r="G694" s="91" t="str">
        <f>'Scope 3'!$D$22</f>
        <v>Flights</v>
      </c>
      <c r="H694" s="91" t="str">
        <f>'Scope 3'!$G$24</f>
        <v>Select unit</v>
      </c>
      <c r="I694" s="91" t="str">
        <f>'Scope 3'!$E$24</f>
        <v>Company flights (&gt;2500km one-way)</v>
      </c>
      <c r="J694" s="91" t="str">
        <f t="shared" si="50"/>
        <v>Scope 3All LocationsFlightsSelect unitCompany flights (&gt;2500km one-way)</v>
      </c>
      <c r="K694" s="123">
        <v>2020</v>
      </c>
      <c r="L694" s="91">
        <f>IFERROR(INDEX('Scope 3'!$AD$21:$AJ$62,MATCH(J694,'Scope 3'!$AD$21:$AD$62,0),MATCH(K694,'Scope 3'!$AD$21:$AJ$21,0)),0)</f>
        <v>0</v>
      </c>
      <c r="M694" s="91" t="str">
        <f t="shared" si="51"/>
        <v>Scope 3FlightsSelect unitCompany flights (&gt;2500km one-way)</v>
      </c>
      <c r="N694" s="91">
        <f>IFERROR(INDEX('Emission factors'!$K$14:$P$305,MATCH(M694,'Emission factors'!$J$14:$J$305,0),MATCH(K694,'Emission factors'!$K$12:$P$12,0)),0)</f>
        <v>0</v>
      </c>
      <c r="O694" s="91">
        <f t="shared" si="52"/>
        <v>0</v>
      </c>
    </row>
    <row r="695" spans="4:15" s="122" customFormat="1" ht="14.65" customHeight="1">
      <c r="D695" s="91" t="s">
        <v>9</v>
      </c>
      <c r="E695" s="91" t="str">
        <f>'Scope 3'!$D$19</f>
        <v>All Locations</v>
      </c>
      <c r="F695" s="91"/>
      <c r="G695" s="91" t="str">
        <f>'Scope 3'!$D$22</f>
        <v>Flights</v>
      </c>
      <c r="H695" s="91" t="str">
        <f>'Scope 3'!$G$24</f>
        <v>Select unit</v>
      </c>
      <c r="I695" s="91" t="str">
        <f>'Scope 3'!$E$24</f>
        <v>Company flights (&gt;2500km one-way)</v>
      </c>
      <c r="J695" s="91" t="str">
        <f t="shared" si="50"/>
        <v>Scope 3All LocationsFlightsSelect unitCompany flights (&gt;2500km one-way)</v>
      </c>
      <c r="K695" s="123">
        <v>2021</v>
      </c>
      <c r="L695" s="91">
        <f>IFERROR(INDEX('Scope 3'!$AD$21:$AJ$62,MATCH(J695,'Scope 3'!$AD$21:$AD$62,0),MATCH(K695,'Scope 3'!$AD$21:$AJ$21,0)),0)</f>
        <v>0</v>
      </c>
      <c r="M695" s="91" t="str">
        <f t="shared" si="51"/>
        <v>Scope 3FlightsSelect unitCompany flights (&gt;2500km one-way)</v>
      </c>
      <c r="N695" s="91">
        <f>IFERROR(INDEX('Emission factors'!$K$14:$P$305,MATCH(M695,'Emission factors'!$J$14:$J$305,0),MATCH(K695,'Emission factors'!$K$12:$P$12,0)),0)</f>
        <v>0</v>
      </c>
      <c r="O695" s="91">
        <f t="shared" si="52"/>
        <v>0</v>
      </c>
    </row>
    <row r="696" spans="4:15" s="122" customFormat="1" ht="14.65" customHeight="1">
      <c r="D696" s="91" t="s">
        <v>9</v>
      </c>
      <c r="E696" s="91" t="str">
        <f>'Scope 3'!$D$19</f>
        <v>All Locations</v>
      </c>
      <c r="F696" s="91"/>
      <c r="G696" s="91" t="str">
        <f>'Scope 3'!$D$22</f>
        <v>Flights</v>
      </c>
      <c r="H696" s="91" t="str">
        <f>'Scope 3'!$G$24</f>
        <v>Select unit</v>
      </c>
      <c r="I696" s="91" t="str">
        <f>'Scope 3'!$E$24</f>
        <v>Company flights (&gt;2500km one-way)</v>
      </c>
      <c r="J696" s="91" t="str">
        <f t="shared" si="50"/>
        <v>Scope 3All LocationsFlightsSelect unitCompany flights (&gt;2500km one-way)</v>
      </c>
      <c r="K696" s="123">
        <v>2022</v>
      </c>
      <c r="L696" s="91">
        <f>IFERROR(INDEX('Scope 3'!$AD$21:$AJ$62,MATCH(J696,'Scope 3'!$AD$21:$AD$62,0),MATCH(K696,'Scope 3'!$AD$21:$AJ$21,0)),0)</f>
        <v>0</v>
      </c>
      <c r="M696" s="91" t="str">
        <f t="shared" si="51"/>
        <v>Scope 3FlightsSelect unitCompany flights (&gt;2500km one-way)</v>
      </c>
      <c r="N696" s="91">
        <f>IFERROR(INDEX('Emission factors'!$K$14:$P$305,MATCH(M696,'Emission factors'!$J$14:$J$305,0),MATCH(K696,'Emission factors'!$K$12:$P$12,0)),0)</f>
        <v>0</v>
      </c>
      <c r="O696" s="91">
        <f t="shared" si="52"/>
        <v>0</v>
      </c>
    </row>
    <row r="697" spans="4:15" s="122" customFormat="1" ht="14.65" customHeight="1">
      <c r="D697" s="91" t="s">
        <v>9</v>
      </c>
      <c r="E697" s="91" t="str">
        <f>'Scope 3'!$D$19</f>
        <v>All Locations</v>
      </c>
      <c r="F697" s="91"/>
      <c r="G697" s="91" t="str">
        <f>'Scope 3'!$D$22</f>
        <v>Flights</v>
      </c>
      <c r="H697" s="91" t="str">
        <f>'Scope 3'!$G$24</f>
        <v>Select unit</v>
      </c>
      <c r="I697" s="91" t="str">
        <f>'Scope 3'!$E$24</f>
        <v>Company flights (&gt;2500km one-way)</v>
      </c>
      <c r="J697" s="91" t="str">
        <f t="shared" si="50"/>
        <v>Scope 3All LocationsFlightsSelect unitCompany flights (&gt;2500km one-way)</v>
      </c>
      <c r="K697" s="123">
        <v>2023</v>
      </c>
      <c r="L697" s="91">
        <f>IFERROR(INDEX('Scope 3'!$AD$21:$AJ$62,MATCH(J697,'Scope 3'!$AD$21:$AD$62,0),MATCH(K697,'Scope 3'!$AD$21:$AJ$21,0)),0)</f>
        <v>0</v>
      </c>
      <c r="M697" s="91" t="str">
        <f t="shared" si="51"/>
        <v>Scope 3FlightsSelect unitCompany flights (&gt;2500km one-way)</v>
      </c>
      <c r="N697" s="91">
        <f>IFERROR(INDEX('Emission factors'!$K$14:$P$305,MATCH(M697,'Emission factors'!$J$14:$J$305,0),MATCH(K697,'Emission factors'!$K$12:$P$12,0)),0)</f>
        <v>0</v>
      </c>
      <c r="O697" s="91">
        <f t="shared" si="52"/>
        <v>0</v>
      </c>
    </row>
    <row r="698" spans="4:15" s="122" customFormat="1" ht="14.65" customHeight="1">
      <c r="D698" s="91" t="s">
        <v>9</v>
      </c>
      <c r="E698" s="91" t="str">
        <f>'Scope 3'!$D$19</f>
        <v>All Locations</v>
      </c>
      <c r="F698" s="91"/>
      <c r="G698" s="91" t="str">
        <f>'Scope 3'!$D$22</f>
        <v>Flights</v>
      </c>
      <c r="H698" s="91" t="str">
        <f>'Scope 3'!$G$24</f>
        <v>Select unit</v>
      </c>
      <c r="I698" s="91" t="str">
        <f>'Scope 3'!$E$24</f>
        <v>Company flights (&gt;2500km one-way)</v>
      </c>
      <c r="J698" s="91" t="str">
        <f t="shared" si="50"/>
        <v>Scope 3All LocationsFlightsSelect unitCompany flights (&gt;2500km one-way)</v>
      </c>
      <c r="K698" s="123">
        <v>2024</v>
      </c>
      <c r="L698" s="91">
        <f>IFERROR(INDEX('Scope 3'!$AD$21:$AJ$62,MATCH(J698,'Scope 3'!$AD$21:$AD$62,0),MATCH(K698,'Scope 3'!$AD$21:$AJ$21,0)),0)</f>
        <v>0</v>
      </c>
      <c r="M698" s="91" t="str">
        <f t="shared" si="51"/>
        <v>Scope 3FlightsSelect unitCompany flights (&gt;2500km one-way)</v>
      </c>
      <c r="N698" s="91">
        <f>IFERROR(INDEX('Emission factors'!$K$14:$P$305,MATCH(M698,'Emission factors'!$J$14:$J$305,0),MATCH(K698,'Emission factors'!$K$12:$P$12,0)),0)</f>
        <v>0</v>
      </c>
      <c r="O698" s="91">
        <f t="shared" si="52"/>
        <v>0</v>
      </c>
    </row>
    <row r="699" spans="4:15" s="122" customFormat="1" ht="14.65" customHeight="1">
      <c r="D699" s="91" t="s">
        <v>9</v>
      </c>
      <c r="E699" s="91" t="str">
        <f>'Scope 3'!$D$19</f>
        <v>All Locations</v>
      </c>
      <c r="F699" s="91"/>
      <c r="G699" s="91" t="str">
        <f>'Scope 3'!$D$22</f>
        <v>Flights</v>
      </c>
      <c r="H699" s="91" t="str">
        <f>'Scope 3'!$G$24</f>
        <v>Select unit</v>
      </c>
      <c r="I699" s="91" t="str">
        <f>'Scope 3'!$E$24</f>
        <v>Company flights (&gt;2500km one-way)</v>
      </c>
      <c r="J699" s="91" t="str">
        <f t="shared" si="50"/>
        <v>Scope 3All LocationsFlightsSelect unitCompany flights (&gt;2500km one-way)</v>
      </c>
      <c r="K699" s="123">
        <v>2025</v>
      </c>
      <c r="L699" s="91">
        <f>IFERROR(INDEX('Scope 3'!$AD$21:$AJ$62,MATCH(J699,'Scope 3'!$AD$21:$AD$62,0),MATCH(K699,'Scope 3'!$AD$21:$AJ$21,0)),0)</f>
        <v>0</v>
      </c>
      <c r="M699" s="91" t="str">
        <f t="shared" si="51"/>
        <v>Scope 3FlightsSelect unitCompany flights (&gt;2500km one-way)</v>
      </c>
      <c r="N699" s="91">
        <f>IFERROR(INDEX('Emission factors'!$K$14:$P$305,MATCH(M699,'Emission factors'!$J$14:$J$305,0),MATCH(K699,'Emission factors'!$K$12:$P$12,0)),0)</f>
        <v>0</v>
      </c>
      <c r="O699" s="91">
        <f t="shared" si="52"/>
        <v>0</v>
      </c>
    </row>
    <row r="700" spans="4:15" s="122" customFormat="1" ht="14.65" customHeight="1">
      <c r="D700" s="91" t="s">
        <v>9</v>
      </c>
      <c r="E700" s="91" t="str">
        <f>'Scope 3'!$D$19</f>
        <v>All Locations</v>
      </c>
      <c r="F700" s="91"/>
      <c r="G700" s="91" t="str">
        <f>'Scope 3'!$D$27</f>
        <v>Employee commuting</v>
      </c>
      <c r="H700" s="91" t="str">
        <f>'Scope 3'!$G$27</f>
        <v>Select unit</v>
      </c>
      <c r="I700" s="91" t="str">
        <f>'Scope 3'!$E$27</f>
        <v>Car</v>
      </c>
      <c r="J700" s="91" t="str">
        <f t="shared" si="50"/>
        <v>Scope 3All LocationsEmployee commutingSelect unitCar</v>
      </c>
      <c r="K700" s="123">
        <v>2020</v>
      </c>
      <c r="L700" s="91">
        <f>IFERROR(INDEX('Scope 3'!$AD$21:$AJ$62,MATCH(J700,'Scope 3'!$AD$21:$AD$62,0),MATCH(K700,'Scope 3'!$AD$21:$AJ$21,0)),0)</f>
        <v>0</v>
      </c>
      <c r="M700" s="91" t="str">
        <f t="shared" si="51"/>
        <v>Scope 3Employee commutingSelect unitCar</v>
      </c>
      <c r="N700" s="91">
        <f>IFERROR(INDEX('Emission factors'!$K$14:$P$305,MATCH(M700,'Emission factors'!$J$14:$J$305,0),MATCH(K700,'Emission factors'!$K$12:$P$12,0)),0)</f>
        <v>0</v>
      </c>
      <c r="O700" s="91">
        <f t="shared" si="52"/>
        <v>0</v>
      </c>
    </row>
    <row r="701" spans="4:15" s="122" customFormat="1" ht="14.65" customHeight="1">
      <c r="D701" s="91" t="s">
        <v>9</v>
      </c>
      <c r="E701" s="91" t="str">
        <f>'Scope 3'!$D$19</f>
        <v>All Locations</v>
      </c>
      <c r="F701" s="91"/>
      <c r="G701" s="91" t="str">
        <f>'Scope 3'!$D$27</f>
        <v>Employee commuting</v>
      </c>
      <c r="H701" s="91" t="str">
        <f>'Scope 3'!$G$27</f>
        <v>Select unit</v>
      </c>
      <c r="I701" s="91" t="str">
        <f>'Scope 3'!$E$27</f>
        <v>Car</v>
      </c>
      <c r="J701" s="91" t="str">
        <f t="shared" ref="J701:J760" si="55">D701&amp;E701&amp;G701&amp;H701&amp;I701</f>
        <v>Scope 3All LocationsEmployee commutingSelect unitCar</v>
      </c>
      <c r="K701" s="123">
        <v>2021</v>
      </c>
      <c r="L701" s="91">
        <f>IFERROR(INDEX('Scope 3'!$AD$21:$AJ$62,MATCH(J701,'Scope 3'!$AD$21:$AD$62,0),MATCH(K701,'Scope 3'!$AD$21:$AJ$21,0)),0)</f>
        <v>0</v>
      </c>
      <c r="M701" s="91" t="str">
        <f t="shared" si="51"/>
        <v>Scope 3Employee commutingSelect unitCar</v>
      </c>
      <c r="N701" s="91">
        <f>IFERROR(INDEX('Emission factors'!$K$14:$P$305,MATCH(M701,'Emission factors'!$J$14:$J$305,0),MATCH(K701,'Emission factors'!$K$12:$P$12,0)),0)</f>
        <v>0</v>
      </c>
      <c r="O701" s="91">
        <f t="shared" si="52"/>
        <v>0</v>
      </c>
    </row>
    <row r="702" spans="4:15" s="122" customFormat="1" ht="14.65" customHeight="1">
      <c r="D702" s="91" t="s">
        <v>9</v>
      </c>
      <c r="E702" s="91" t="str">
        <f>'Scope 3'!$D$19</f>
        <v>All Locations</v>
      </c>
      <c r="F702" s="91"/>
      <c r="G702" s="91" t="str">
        <f>'Scope 3'!$D$27</f>
        <v>Employee commuting</v>
      </c>
      <c r="H702" s="91" t="str">
        <f>'Scope 3'!$G$27</f>
        <v>Select unit</v>
      </c>
      <c r="I702" s="91" t="str">
        <f>'Scope 3'!$E$27</f>
        <v>Car</v>
      </c>
      <c r="J702" s="91" t="str">
        <f t="shared" si="55"/>
        <v>Scope 3All LocationsEmployee commutingSelect unitCar</v>
      </c>
      <c r="K702" s="123">
        <v>2022</v>
      </c>
      <c r="L702" s="91">
        <f>IFERROR(INDEX('Scope 3'!$AD$21:$AJ$62,MATCH(J702,'Scope 3'!$AD$21:$AD$62,0),MATCH(K702,'Scope 3'!$AD$21:$AJ$21,0)),0)</f>
        <v>0</v>
      </c>
      <c r="M702" s="91" t="str">
        <f t="shared" si="51"/>
        <v>Scope 3Employee commutingSelect unitCar</v>
      </c>
      <c r="N702" s="91">
        <f>IFERROR(INDEX('Emission factors'!$K$14:$P$305,MATCH(M702,'Emission factors'!$J$14:$J$305,0),MATCH(K702,'Emission factors'!$K$12:$P$12,0)),0)</f>
        <v>0</v>
      </c>
      <c r="O702" s="91">
        <f t="shared" si="52"/>
        <v>0</v>
      </c>
    </row>
    <row r="703" spans="4:15" s="122" customFormat="1" ht="14.65" customHeight="1">
      <c r="D703" s="91" t="s">
        <v>9</v>
      </c>
      <c r="E703" s="91" t="str">
        <f>'Scope 3'!$D$19</f>
        <v>All Locations</v>
      </c>
      <c r="F703" s="91"/>
      <c r="G703" s="91" t="str">
        <f>'Scope 3'!$D$27</f>
        <v>Employee commuting</v>
      </c>
      <c r="H703" s="91" t="str">
        <f>'Scope 3'!$G$27</f>
        <v>Select unit</v>
      </c>
      <c r="I703" s="91" t="str">
        <f>'Scope 3'!$E$27</f>
        <v>Car</v>
      </c>
      <c r="J703" s="91" t="str">
        <f t="shared" si="55"/>
        <v>Scope 3All LocationsEmployee commutingSelect unitCar</v>
      </c>
      <c r="K703" s="123">
        <v>2023</v>
      </c>
      <c r="L703" s="91">
        <f>IFERROR(INDEX('Scope 3'!$AD$21:$AJ$62,MATCH(J703,'Scope 3'!$AD$21:$AD$62,0),MATCH(K703,'Scope 3'!$AD$21:$AJ$21,0)),0)</f>
        <v>0</v>
      </c>
      <c r="M703" s="91" t="str">
        <f t="shared" si="51"/>
        <v>Scope 3Employee commutingSelect unitCar</v>
      </c>
      <c r="N703" s="91">
        <f>IFERROR(INDEX('Emission factors'!$K$14:$P$305,MATCH(M703,'Emission factors'!$J$14:$J$305,0),MATCH(K703,'Emission factors'!$K$12:$P$12,0)),0)</f>
        <v>0</v>
      </c>
      <c r="O703" s="91">
        <f t="shared" si="52"/>
        <v>0</v>
      </c>
    </row>
    <row r="704" spans="4:15" s="122" customFormat="1" ht="14.65" customHeight="1">
      <c r="D704" s="91" t="s">
        <v>9</v>
      </c>
      <c r="E704" s="91" t="str">
        <f>'Scope 3'!$D$19</f>
        <v>All Locations</v>
      </c>
      <c r="F704" s="91"/>
      <c r="G704" s="91" t="str">
        <f>'Scope 3'!$D$27</f>
        <v>Employee commuting</v>
      </c>
      <c r="H704" s="91" t="str">
        <f>'Scope 3'!$G$27</f>
        <v>Select unit</v>
      </c>
      <c r="I704" s="91" t="str">
        <f>'Scope 3'!$E$27</f>
        <v>Car</v>
      </c>
      <c r="J704" s="91" t="str">
        <f t="shared" si="55"/>
        <v>Scope 3All LocationsEmployee commutingSelect unitCar</v>
      </c>
      <c r="K704" s="123">
        <v>2024</v>
      </c>
      <c r="L704" s="91">
        <f>IFERROR(INDEX('Scope 3'!$AD$21:$AJ$62,MATCH(J704,'Scope 3'!$AD$21:$AD$62,0),MATCH(K704,'Scope 3'!$AD$21:$AJ$21,0)),0)</f>
        <v>0</v>
      </c>
      <c r="M704" s="91" t="str">
        <f t="shared" si="51"/>
        <v>Scope 3Employee commutingSelect unitCar</v>
      </c>
      <c r="N704" s="91">
        <f>IFERROR(INDEX('Emission factors'!$K$14:$P$305,MATCH(M704,'Emission factors'!$J$14:$J$305,0),MATCH(K704,'Emission factors'!$K$12:$P$12,0)),0)</f>
        <v>0</v>
      </c>
      <c r="O704" s="91">
        <f t="shared" si="52"/>
        <v>0</v>
      </c>
    </row>
    <row r="705" spans="4:15" s="122" customFormat="1" ht="14.65" customHeight="1">
      <c r="D705" s="91" t="s">
        <v>9</v>
      </c>
      <c r="E705" s="91" t="str">
        <f>'Scope 3'!$D$19</f>
        <v>All Locations</v>
      </c>
      <c r="F705" s="91"/>
      <c r="G705" s="91" t="str">
        <f>'Scope 3'!$D$27</f>
        <v>Employee commuting</v>
      </c>
      <c r="H705" s="91" t="str">
        <f>'Scope 3'!$G$27</f>
        <v>Select unit</v>
      </c>
      <c r="I705" s="91" t="str">
        <f>'Scope 3'!$E$27</f>
        <v>Car</v>
      </c>
      <c r="J705" s="91" t="str">
        <f t="shared" si="55"/>
        <v>Scope 3All LocationsEmployee commutingSelect unitCar</v>
      </c>
      <c r="K705" s="123">
        <v>2025</v>
      </c>
      <c r="L705" s="91">
        <f>IFERROR(INDEX('Scope 3'!$AD$21:$AJ$62,MATCH(J705,'Scope 3'!$AD$21:$AD$62,0),MATCH(K705,'Scope 3'!$AD$21:$AJ$21,0)),0)</f>
        <v>0</v>
      </c>
      <c r="M705" s="91" t="str">
        <f t="shared" si="51"/>
        <v>Scope 3Employee commutingSelect unitCar</v>
      </c>
      <c r="N705" s="91">
        <f>IFERROR(INDEX('Emission factors'!$K$14:$P$305,MATCH(M705,'Emission factors'!$J$14:$J$305,0),MATCH(K705,'Emission factors'!$K$12:$P$12,0)),0)</f>
        <v>0</v>
      </c>
      <c r="O705" s="91">
        <f t="shared" si="52"/>
        <v>0</v>
      </c>
    </row>
    <row r="706" spans="4:15" s="122" customFormat="1" ht="14.65" customHeight="1">
      <c r="D706" s="91" t="s">
        <v>9</v>
      </c>
      <c r="E706" s="91" t="str">
        <f>'Scope 3'!$D$19</f>
        <v>All Locations</v>
      </c>
      <c r="F706" s="91"/>
      <c r="G706" s="91" t="str">
        <f>'Scope 3'!$D$27</f>
        <v>Employee commuting</v>
      </c>
      <c r="H706" s="91" t="str">
        <f>'Scope 3'!$G$28</f>
        <v>Select unit</v>
      </c>
      <c r="I706" s="91" t="str">
        <f>'Scope 3'!$E$28</f>
        <v>Boat</v>
      </c>
      <c r="J706" s="91" t="str">
        <f t="shared" si="55"/>
        <v>Scope 3All LocationsEmployee commutingSelect unitBoat</v>
      </c>
      <c r="K706" s="123">
        <v>2020</v>
      </c>
      <c r="L706" s="91">
        <f>IFERROR(INDEX('Scope 3'!$AD$21:$AJ$62,MATCH(J706,'Scope 3'!$AD$21:$AD$62,0),MATCH(K706,'Scope 3'!$AD$21:$AJ$21,0)),0)</f>
        <v>0</v>
      </c>
      <c r="M706" s="91" t="str">
        <f t="shared" si="51"/>
        <v>Scope 3Employee commutingSelect unitBoat</v>
      </c>
      <c r="N706" s="91">
        <f>IFERROR(INDEX('Emission factors'!$K$14:$P$305,MATCH(M706,'Emission factors'!$J$14:$J$305,0),MATCH(K706,'Emission factors'!$K$12:$P$12,0)),0)</f>
        <v>0</v>
      </c>
      <c r="O706" s="91">
        <f t="shared" si="52"/>
        <v>0</v>
      </c>
    </row>
    <row r="707" spans="4:15" s="122" customFormat="1" ht="14.65" customHeight="1">
      <c r="D707" s="91" t="s">
        <v>9</v>
      </c>
      <c r="E707" s="91" t="str">
        <f>'Scope 3'!$D$19</f>
        <v>All Locations</v>
      </c>
      <c r="F707" s="91"/>
      <c r="G707" s="91" t="str">
        <f>'Scope 3'!$D$27</f>
        <v>Employee commuting</v>
      </c>
      <c r="H707" s="91" t="str">
        <f>'Scope 3'!$G$28</f>
        <v>Select unit</v>
      </c>
      <c r="I707" s="91" t="str">
        <f>'Scope 3'!$E$28</f>
        <v>Boat</v>
      </c>
      <c r="J707" s="91" t="str">
        <f t="shared" si="55"/>
        <v>Scope 3All LocationsEmployee commutingSelect unitBoat</v>
      </c>
      <c r="K707" s="123">
        <v>2021</v>
      </c>
      <c r="L707" s="91">
        <f>IFERROR(INDEX('Scope 3'!$AD$21:$AJ$62,MATCH(J707,'Scope 3'!$AD$21:$AD$62,0),MATCH(K707,'Scope 3'!$AD$21:$AJ$21,0)),0)</f>
        <v>0</v>
      </c>
      <c r="M707" s="91" t="str">
        <f t="shared" si="51"/>
        <v>Scope 3Employee commutingSelect unitBoat</v>
      </c>
      <c r="N707" s="91">
        <f>IFERROR(INDEX('Emission factors'!$K$14:$P$305,MATCH(M707,'Emission factors'!$J$14:$J$305,0),MATCH(K707,'Emission factors'!$K$12:$P$12,0)),0)</f>
        <v>0</v>
      </c>
      <c r="O707" s="91">
        <f t="shared" si="52"/>
        <v>0</v>
      </c>
    </row>
    <row r="708" spans="4:15" s="122" customFormat="1" ht="14.65" customHeight="1">
      <c r="D708" s="91" t="s">
        <v>9</v>
      </c>
      <c r="E708" s="91" t="str">
        <f>'Scope 3'!$D$19</f>
        <v>All Locations</v>
      </c>
      <c r="F708" s="91"/>
      <c r="G708" s="91" t="str">
        <f>'Scope 3'!$D$27</f>
        <v>Employee commuting</v>
      </c>
      <c r="H708" s="91" t="str">
        <f>'Scope 3'!$G$28</f>
        <v>Select unit</v>
      </c>
      <c r="I708" s="91" t="str">
        <f>'Scope 3'!$E$28</f>
        <v>Boat</v>
      </c>
      <c r="J708" s="91" t="str">
        <f t="shared" si="55"/>
        <v>Scope 3All LocationsEmployee commutingSelect unitBoat</v>
      </c>
      <c r="K708" s="123">
        <v>2022</v>
      </c>
      <c r="L708" s="91">
        <f>IFERROR(INDEX('Scope 3'!$AD$21:$AJ$62,MATCH(J708,'Scope 3'!$AD$21:$AD$62,0),MATCH(K708,'Scope 3'!$AD$21:$AJ$21,0)),0)</f>
        <v>0</v>
      </c>
      <c r="M708" s="91" t="str">
        <f t="shared" si="51"/>
        <v>Scope 3Employee commutingSelect unitBoat</v>
      </c>
      <c r="N708" s="91">
        <f>IFERROR(INDEX('Emission factors'!$K$14:$P$305,MATCH(M708,'Emission factors'!$J$14:$J$305,0),MATCH(K708,'Emission factors'!$K$12:$P$12,0)),0)</f>
        <v>0</v>
      </c>
      <c r="O708" s="91">
        <f t="shared" si="52"/>
        <v>0</v>
      </c>
    </row>
    <row r="709" spans="4:15" s="122" customFormat="1" ht="14.65" customHeight="1">
      <c r="D709" s="91" t="s">
        <v>9</v>
      </c>
      <c r="E709" s="91" t="str">
        <f>'Scope 3'!$D$19</f>
        <v>All Locations</v>
      </c>
      <c r="F709" s="91"/>
      <c r="G709" s="91" t="str">
        <f>'Scope 3'!$D$27</f>
        <v>Employee commuting</v>
      </c>
      <c r="H709" s="91" t="str">
        <f>'Scope 3'!$G$28</f>
        <v>Select unit</v>
      </c>
      <c r="I709" s="91" t="str">
        <f>'Scope 3'!$E$28</f>
        <v>Boat</v>
      </c>
      <c r="J709" s="91" t="str">
        <f t="shared" si="55"/>
        <v>Scope 3All LocationsEmployee commutingSelect unitBoat</v>
      </c>
      <c r="K709" s="123">
        <v>2023</v>
      </c>
      <c r="L709" s="91">
        <f>IFERROR(INDEX('Scope 3'!$AD$21:$AJ$62,MATCH(J709,'Scope 3'!$AD$21:$AD$62,0),MATCH(K709,'Scope 3'!$AD$21:$AJ$21,0)),0)</f>
        <v>0</v>
      </c>
      <c r="M709" s="91" t="str">
        <f t="shared" ref="M709:M772" si="56">D709&amp;G709&amp;H709&amp;I709</f>
        <v>Scope 3Employee commutingSelect unitBoat</v>
      </c>
      <c r="N709" s="91">
        <f>IFERROR(INDEX('Emission factors'!$K$14:$P$305,MATCH(M709,'Emission factors'!$J$14:$J$305,0),MATCH(K709,'Emission factors'!$K$12:$P$12,0)),0)</f>
        <v>0</v>
      </c>
      <c r="O709" s="91">
        <f t="shared" ref="O709:O772" si="57">L709*N709</f>
        <v>0</v>
      </c>
    </row>
    <row r="710" spans="4:15" s="122" customFormat="1" ht="14.65" customHeight="1">
      <c r="D710" s="91" t="s">
        <v>9</v>
      </c>
      <c r="E710" s="91" t="str">
        <f>'Scope 3'!$D$19</f>
        <v>All Locations</v>
      </c>
      <c r="F710" s="91"/>
      <c r="G710" s="91" t="str">
        <f>'Scope 3'!$D$27</f>
        <v>Employee commuting</v>
      </c>
      <c r="H710" s="91" t="str">
        <f>'Scope 3'!$G$28</f>
        <v>Select unit</v>
      </c>
      <c r="I710" s="91" t="str">
        <f>'Scope 3'!$E$28</f>
        <v>Boat</v>
      </c>
      <c r="J710" s="91" t="str">
        <f t="shared" si="55"/>
        <v>Scope 3All LocationsEmployee commutingSelect unitBoat</v>
      </c>
      <c r="K710" s="123">
        <v>2024</v>
      </c>
      <c r="L710" s="91">
        <f>IFERROR(INDEX('Scope 3'!$AD$21:$AJ$62,MATCH(J710,'Scope 3'!$AD$21:$AD$62,0),MATCH(K710,'Scope 3'!$AD$21:$AJ$21,0)),0)</f>
        <v>0</v>
      </c>
      <c r="M710" s="91" t="str">
        <f t="shared" si="56"/>
        <v>Scope 3Employee commutingSelect unitBoat</v>
      </c>
      <c r="N710" s="91">
        <f>IFERROR(INDEX('Emission factors'!$K$14:$P$305,MATCH(M710,'Emission factors'!$J$14:$J$305,0),MATCH(K710,'Emission factors'!$K$12:$P$12,0)),0)</f>
        <v>0</v>
      </c>
      <c r="O710" s="91">
        <f t="shared" si="57"/>
        <v>0</v>
      </c>
    </row>
    <row r="711" spans="4:15" s="122" customFormat="1" ht="14.65" customHeight="1">
      <c r="D711" s="91" t="s">
        <v>9</v>
      </c>
      <c r="E711" s="91" t="str">
        <f>'Scope 3'!$D$19</f>
        <v>All Locations</v>
      </c>
      <c r="F711" s="91"/>
      <c r="G711" s="91" t="str">
        <f>'Scope 3'!$D$27</f>
        <v>Employee commuting</v>
      </c>
      <c r="H711" s="91" t="str">
        <f>'Scope 3'!$G$28</f>
        <v>Select unit</v>
      </c>
      <c r="I711" s="91" t="str">
        <f>'Scope 3'!$E$28</f>
        <v>Boat</v>
      </c>
      <c r="J711" s="91" t="str">
        <f t="shared" si="55"/>
        <v>Scope 3All LocationsEmployee commutingSelect unitBoat</v>
      </c>
      <c r="K711" s="123">
        <v>2025</v>
      </c>
      <c r="L711" s="91">
        <f>IFERROR(INDEX('Scope 3'!$AD$21:$AJ$62,MATCH(J711,'Scope 3'!$AD$21:$AD$62,0),MATCH(K711,'Scope 3'!$AD$21:$AJ$21,0)),0)</f>
        <v>0</v>
      </c>
      <c r="M711" s="91" t="str">
        <f t="shared" si="56"/>
        <v>Scope 3Employee commutingSelect unitBoat</v>
      </c>
      <c r="N711" s="91">
        <f>IFERROR(INDEX('Emission factors'!$K$14:$P$305,MATCH(M711,'Emission factors'!$J$14:$J$305,0),MATCH(K711,'Emission factors'!$K$12:$P$12,0)),0)</f>
        <v>0</v>
      </c>
      <c r="O711" s="91">
        <f t="shared" si="57"/>
        <v>0</v>
      </c>
    </row>
    <row r="712" spans="4:15" s="122" customFormat="1" ht="14.65" customHeight="1">
      <c r="D712" s="91" t="s">
        <v>9</v>
      </c>
      <c r="E712" s="91" t="str">
        <f>'Scope 3'!$D$19</f>
        <v>All Locations</v>
      </c>
      <c r="F712" s="91"/>
      <c r="G712" s="91" t="str">
        <f>'Scope 3'!$D$27</f>
        <v>Employee commuting</v>
      </c>
      <c r="H712" s="91" t="str">
        <f>'Scope 3'!$G$29</f>
        <v>Select unit</v>
      </c>
      <c r="I712" s="91" t="str">
        <f>'Scope 3'!$E$29</f>
        <v>Bus</v>
      </c>
      <c r="J712" s="91" t="str">
        <f t="shared" si="55"/>
        <v>Scope 3All LocationsEmployee commutingSelect unitBus</v>
      </c>
      <c r="K712" s="123">
        <v>2020</v>
      </c>
      <c r="L712" s="91">
        <f>IFERROR(INDEX('Scope 3'!$AD$21:$AJ$62,MATCH(J712,'Scope 3'!$AD$21:$AD$62,0),MATCH(K712,'Scope 3'!$AD$21:$AJ$21,0)),0)</f>
        <v>0</v>
      </c>
      <c r="M712" s="91" t="str">
        <f t="shared" si="56"/>
        <v>Scope 3Employee commutingSelect unitBus</v>
      </c>
      <c r="N712" s="91">
        <f>IFERROR(INDEX('Emission factors'!$K$14:$P$305,MATCH(M712,'Emission factors'!$J$14:$J$305,0),MATCH(K712,'Emission factors'!$K$12:$P$12,0)),0)</f>
        <v>0</v>
      </c>
      <c r="O712" s="91">
        <f t="shared" si="57"/>
        <v>0</v>
      </c>
    </row>
    <row r="713" spans="4:15" s="122" customFormat="1" ht="14.65" customHeight="1">
      <c r="D713" s="91" t="s">
        <v>9</v>
      </c>
      <c r="E713" s="91" t="str">
        <f>'Scope 3'!$D$19</f>
        <v>All Locations</v>
      </c>
      <c r="F713" s="91"/>
      <c r="G713" s="91" t="str">
        <f>'Scope 3'!$D$27</f>
        <v>Employee commuting</v>
      </c>
      <c r="H713" s="91" t="str">
        <f>'Scope 3'!$G$29</f>
        <v>Select unit</v>
      </c>
      <c r="I713" s="91" t="str">
        <f>'Scope 3'!$E$29</f>
        <v>Bus</v>
      </c>
      <c r="J713" s="91" t="str">
        <f t="shared" si="55"/>
        <v>Scope 3All LocationsEmployee commutingSelect unitBus</v>
      </c>
      <c r="K713" s="123">
        <v>2021</v>
      </c>
      <c r="L713" s="91">
        <f>IFERROR(INDEX('Scope 3'!$AD$21:$AJ$62,MATCH(J713,'Scope 3'!$AD$21:$AD$62,0),MATCH(K713,'Scope 3'!$AD$21:$AJ$21,0)),0)</f>
        <v>0</v>
      </c>
      <c r="M713" s="91" t="str">
        <f t="shared" si="56"/>
        <v>Scope 3Employee commutingSelect unitBus</v>
      </c>
      <c r="N713" s="91">
        <f>IFERROR(INDEX('Emission factors'!$K$14:$P$305,MATCH(M713,'Emission factors'!$J$14:$J$305,0),MATCH(K713,'Emission factors'!$K$12:$P$12,0)),0)</f>
        <v>0</v>
      </c>
      <c r="O713" s="91">
        <f t="shared" si="57"/>
        <v>0</v>
      </c>
    </row>
    <row r="714" spans="4:15" s="122" customFormat="1" ht="14.65" customHeight="1">
      <c r="D714" s="91" t="s">
        <v>9</v>
      </c>
      <c r="E714" s="91" t="str">
        <f>'Scope 3'!$D$19</f>
        <v>All Locations</v>
      </c>
      <c r="F714" s="91"/>
      <c r="G714" s="91" t="str">
        <f>'Scope 3'!$D$27</f>
        <v>Employee commuting</v>
      </c>
      <c r="H714" s="91" t="str">
        <f>'Scope 3'!$G$29</f>
        <v>Select unit</v>
      </c>
      <c r="I714" s="91" t="str">
        <f>'Scope 3'!$E$29</f>
        <v>Bus</v>
      </c>
      <c r="J714" s="91" t="str">
        <f t="shared" si="55"/>
        <v>Scope 3All LocationsEmployee commutingSelect unitBus</v>
      </c>
      <c r="K714" s="123">
        <v>2022</v>
      </c>
      <c r="L714" s="91">
        <f>IFERROR(INDEX('Scope 3'!$AD$21:$AJ$62,MATCH(J714,'Scope 3'!$AD$21:$AD$62,0),MATCH(K714,'Scope 3'!$AD$21:$AJ$21,0)),0)</f>
        <v>0</v>
      </c>
      <c r="M714" s="91" t="str">
        <f t="shared" si="56"/>
        <v>Scope 3Employee commutingSelect unitBus</v>
      </c>
      <c r="N714" s="91">
        <f>IFERROR(INDEX('Emission factors'!$K$14:$P$305,MATCH(M714,'Emission factors'!$J$14:$J$305,0),MATCH(K714,'Emission factors'!$K$12:$P$12,0)),0)</f>
        <v>0</v>
      </c>
      <c r="O714" s="91">
        <f t="shared" si="57"/>
        <v>0</v>
      </c>
    </row>
    <row r="715" spans="4:15" s="122" customFormat="1" ht="14.65" customHeight="1">
      <c r="D715" s="91" t="s">
        <v>9</v>
      </c>
      <c r="E715" s="91" t="str">
        <f>'Scope 3'!$D$19</f>
        <v>All Locations</v>
      </c>
      <c r="F715" s="91"/>
      <c r="G715" s="91" t="str">
        <f>'Scope 3'!$D$27</f>
        <v>Employee commuting</v>
      </c>
      <c r="H715" s="91" t="str">
        <f>'Scope 3'!$G$29</f>
        <v>Select unit</v>
      </c>
      <c r="I715" s="91" t="str">
        <f>'Scope 3'!$E$29</f>
        <v>Bus</v>
      </c>
      <c r="J715" s="91" t="str">
        <f t="shared" si="55"/>
        <v>Scope 3All LocationsEmployee commutingSelect unitBus</v>
      </c>
      <c r="K715" s="123">
        <v>2023</v>
      </c>
      <c r="L715" s="91">
        <f>IFERROR(INDEX('Scope 3'!$AD$21:$AJ$62,MATCH(J715,'Scope 3'!$AD$21:$AD$62,0),MATCH(K715,'Scope 3'!$AD$21:$AJ$21,0)),0)</f>
        <v>0</v>
      </c>
      <c r="M715" s="91" t="str">
        <f t="shared" si="56"/>
        <v>Scope 3Employee commutingSelect unitBus</v>
      </c>
      <c r="N715" s="91">
        <f>IFERROR(INDEX('Emission factors'!$K$14:$P$305,MATCH(M715,'Emission factors'!$J$14:$J$305,0),MATCH(K715,'Emission factors'!$K$12:$P$12,0)),0)</f>
        <v>0</v>
      </c>
      <c r="O715" s="91">
        <f t="shared" si="57"/>
        <v>0</v>
      </c>
    </row>
    <row r="716" spans="4:15" s="122" customFormat="1" ht="14.65" customHeight="1">
      <c r="D716" s="91" t="s">
        <v>9</v>
      </c>
      <c r="E716" s="91" t="str">
        <f>'Scope 3'!$D$19</f>
        <v>All Locations</v>
      </c>
      <c r="F716" s="91"/>
      <c r="G716" s="91" t="str">
        <f>'Scope 3'!$D$27</f>
        <v>Employee commuting</v>
      </c>
      <c r="H716" s="91" t="str">
        <f>'Scope 3'!$G$29</f>
        <v>Select unit</v>
      </c>
      <c r="I716" s="91" t="str">
        <f>'Scope 3'!$E$29</f>
        <v>Bus</v>
      </c>
      <c r="J716" s="91" t="str">
        <f t="shared" si="55"/>
        <v>Scope 3All LocationsEmployee commutingSelect unitBus</v>
      </c>
      <c r="K716" s="123">
        <v>2024</v>
      </c>
      <c r="L716" s="91">
        <f>IFERROR(INDEX('Scope 3'!$AD$21:$AJ$62,MATCH(J716,'Scope 3'!$AD$21:$AD$62,0),MATCH(K716,'Scope 3'!$AD$21:$AJ$21,0)),0)</f>
        <v>0</v>
      </c>
      <c r="M716" s="91" t="str">
        <f t="shared" si="56"/>
        <v>Scope 3Employee commutingSelect unitBus</v>
      </c>
      <c r="N716" s="91">
        <f>IFERROR(INDEX('Emission factors'!$K$14:$P$305,MATCH(M716,'Emission factors'!$J$14:$J$305,0),MATCH(K716,'Emission factors'!$K$12:$P$12,0)),0)</f>
        <v>0</v>
      </c>
      <c r="O716" s="91">
        <f t="shared" si="57"/>
        <v>0</v>
      </c>
    </row>
    <row r="717" spans="4:15" s="122" customFormat="1" ht="14.65" customHeight="1">
      <c r="D717" s="91" t="s">
        <v>9</v>
      </c>
      <c r="E717" s="91" t="str">
        <f>'Scope 3'!$D$19</f>
        <v>All Locations</v>
      </c>
      <c r="F717" s="91"/>
      <c r="G717" s="91" t="str">
        <f>'Scope 3'!$D$27</f>
        <v>Employee commuting</v>
      </c>
      <c r="H717" s="91" t="str">
        <f>'Scope 3'!$G$29</f>
        <v>Select unit</v>
      </c>
      <c r="I717" s="91" t="str">
        <f>'Scope 3'!$E$29</f>
        <v>Bus</v>
      </c>
      <c r="J717" s="91" t="str">
        <f t="shared" si="55"/>
        <v>Scope 3All LocationsEmployee commutingSelect unitBus</v>
      </c>
      <c r="K717" s="123">
        <v>2025</v>
      </c>
      <c r="L717" s="91">
        <f>IFERROR(INDEX('Scope 3'!$AD$21:$AJ$62,MATCH(J717,'Scope 3'!$AD$21:$AD$62,0),MATCH(K717,'Scope 3'!$AD$21:$AJ$21,0)),0)</f>
        <v>0</v>
      </c>
      <c r="M717" s="91" t="str">
        <f t="shared" si="56"/>
        <v>Scope 3Employee commutingSelect unitBus</v>
      </c>
      <c r="N717" s="91">
        <f>IFERROR(INDEX('Emission factors'!$K$14:$P$305,MATCH(M717,'Emission factors'!$J$14:$J$305,0),MATCH(K717,'Emission factors'!$K$12:$P$12,0)),0)</f>
        <v>0</v>
      </c>
      <c r="O717" s="91">
        <f t="shared" si="57"/>
        <v>0</v>
      </c>
    </row>
    <row r="718" spans="4:15" s="122" customFormat="1" ht="14.65" customHeight="1">
      <c r="D718" s="91" t="s">
        <v>9</v>
      </c>
      <c r="E718" s="91" t="str">
        <f>'Scope 3'!$D$19</f>
        <v>All Locations</v>
      </c>
      <c r="F718" s="91"/>
      <c r="G718" s="91" t="str">
        <f>'Scope 3'!$D$27</f>
        <v>Employee commuting</v>
      </c>
      <c r="H718" s="91" t="str">
        <f>'Scope 3'!$G$30</f>
        <v>Select unit</v>
      </c>
      <c r="I718" s="91" t="str">
        <f>'Scope 3'!$E$30</f>
        <v>Metro</v>
      </c>
      <c r="J718" s="91" t="str">
        <f t="shared" si="55"/>
        <v>Scope 3All LocationsEmployee commutingSelect unitMetro</v>
      </c>
      <c r="K718" s="123">
        <v>2020</v>
      </c>
      <c r="L718" s="91">
        <f>IFERROR(INDEX('Scope 3'!$AD$21:$AJ$62,MATCH(J718,'Scope 3'!$AD$21:$AD$62,0),MATCH(K718,'Scope 3'!$AD$21:$AJ$21,0)),0)</f>
        <v>0</v>
      </c>
      <c r="M718" s="91" t="str">
        <f t="shared" si="56"/>
        <v>Scope 3Employee commutingSelect unitMetro</v>
      </c>
      <c r="N718" s="91">
        <f>IFERROR(INDEX('Emission factors'!$K$14:$P$305,MATCH(M718,'Emission factors'!$J$14:$J$305,0),MATCH(K718,'Emission factors'!$K$12:$P$12,0)),0)</f>
        <v>0</v>
      </c>
      <c r="O718" s="91">
        <f t="shared" si="57"/>
        <v>0</v>
      </c>
    </row>
    <row r="719" spans="4:15" s="122" customFormat="1" ht="14.65" customHeight="1">
      <c r="D719" s="91" t="s">
        <v>9</v>
      </c>
      <c r="E719" s="91" t="str">
        <f>'Scope 3'!$D$19</f>
        <v>All Locations</v>
      </c>
      <c r="F719" s="91"/>
      <c r="G719" s="91" t="str">
        <f>'Scope 3'!$D$27</f>
        <v>Employee commuting</v>
      </c>
      <c r="H719" s="91" t="str">
        <f>'Scope 3'!$G$30</f>
        <v>Select unit</v>
      </c>
      <c r="I719" s="91" t="str">
        <f>'Scope 3'!$E$30</f>
        <v>Metro</v>
      </c>
      <c r="J719" s="91" t="str">
        <f t="shared" si="55"/>
        <v>Scope 3All LocationsEmployee commutingSelect unitMetro</v>
      </c>
      <c r="K719" s="123">
        <v>2021</v>
      </c>
      <c r="L719" s="91">
        <f>IFERROR(INDEX('Scope 3'!$AD$21:$AJ$62,MATCH(J719,'Scope 3'!$AD$21:$AD$62,0),MATCH(K719,'Scope 3'!$AD$21:$AJ$21,0)),0)</f>
        <v>0</v>
      </c>
      <c r="M719" s="91" t="str">
        <f t="shared" si="56"/>
        <v>Scope 3Employee commutingSelect unitMetro</v>
      </c>
      <c r="N719" s="91">
        <f>IFERROR(INDEX('Emission factors'!$K$14:$P$305,MATCH(M719,'Emission factors'!$J$14:$J$305,0),MATCH(K719,'Emission factors'!$K$12:$P$12,0)),0)</f>
        <v>0</v>
      </c>
      <c r="O719" s="91">
        <f t="shared" si="57"/>
        <v>0</v>
      </c>
    </row>
    <row r="720" spans="4:15" s="122" customFormat="1" ht="14.65" customHeight="1">
      <c r="D720" s="91" t="s">
        <v>9</v>
      </c>
      <c r="E720" s="91" t="str">
        <f>'Scope 3'!$D$19</f>
        <v>All Locations</v>
      </c>
      <c r="F720" s="91"/>
      <c r="G720" s="91" t="str">
        <f>'Scope 3'!$D$27</f>
        <v>Employee commuting</v>
      </c>
      <c r="H720" s="91" t="str">
        <f>'Scope 3'!$G$30</f>
        <v>Select unit</v>
      </c>
      <c r="I720" s="91" t="str">
        <f>'Scope 3'!$E$30</f>
        <v>Metro</v>
      </c>
      <c r="J720" s="91" t="str">
        <f t="shared" si="55"/>
        <v>Scope 3All LocationsEmployee commutingSelect unitMetro</v>
      </c>
      <c r="K720" s="123">
        <v>2022</v>
      </c>
      <c r="L720" s="91">
        <f>IFERROR(INDEX('Scope 3'!$AD$21:$AJ$62,MATCH(J720,'Scope 3'!$AD$21:$AD$62,0),MATCH(K720,'Scope 3'!$AD$21:$AJ$21,0)),0)</f>
        <v>0</v>
      </c>
      <c r="M720" s="91" t="str">
        <f t="shared" si="56"/>
        <v>Scope 3Employee commutingSelect unitMetro</v>
      </c>
      <c r="N720" s="91">
        <f>IFERROR(INDEX('Emission factors'!$K$14:$P$305,MATCH(M720,'Emission factors'!$J$14:$J$305,0),MATCH(K720,'Emission factors'!$K$12:$P$12,0)),0)</f>
        <v>0</v>
      </c>
      <c r="O720" s="91">
        <f t="shared" si="57"/>
        <v>0</v>
      </c>
    </row>
    <row r="721" spans="4:15" s="122" customFormat="1" ht="14.65" customHeight="1">
      <c r="D721" s="91" t="s">
        <v>9</v>
      </c>
      <c r="E721" s="91" t="str">
        <f>'Scope 3'!$D$19</f>
        <v>All Locations</v>
      </c>
      <c r="F721" s="91"/>
      <c r="G721" s="91" t="str">
        <f>'Scope 3'!$D$27</f>
        <v>Employee commuting</v>
      </c>
      <c r="H721" s="91" t="str">
        <f>'Scope 3'!$G$30</f>
        <v>Select unit</v>
      </c>
      <c r="I721" s="91" t="str">
        <f>'Scope 3'!$E$30</f>
        <v>Metro</v>
      </c>
      <c r="J721" s="91" t="str">
        <f t="shared" si="55"/>
        <v>Scope 3All LocationsEmployee commutingSelect unitMetro</v>
      </c>
      <c r="K721" s="123">
        <v>2023</v>
      </c>
      <c r="L721" s="91">
        <f>IFERROR(INDEX('Scope 3'!$AD$21:$AJ$62,MATCH(J721,'Scope 3'!$AD$21:$AD$62,0),MATCH(K721,'Scope 3'!$AD$21:$AJ$21,0)),0)</f>
        <v>0</v>
      </c>
      <c r="M721" s="91" t="str">
        <f t="shared" si="56"/>
        <v>Scope 3Employee commutingSelect unitMetro</v>
      </c>
      <c r="N721" s="91">
        <f>IFERROR(INDEX('Emission factors'!$K$14:$P$305,MATCH(M721,'Emission factors'!$J$14:$J$305,0),MATCH(K721,'Emission factors'!$K$12:$P$12,0)),0)</f>
        <v>0</v>
      </c>
      <c r="O721" s="91">
        <f t="shared" si="57"/>
        <v>0</v>
      </c>
    </row>
    <row r="722" spans="4:15" s="122" customFormat="1" ht="14.65" customHeight="1">
      <c r="D722" s="91" t="s">
        <v>9</v>
      </c>
      <c r="E722" s="91" t="str">
        <f>'Scope 3'!$D$19</f>
        <v>All Locations</v>
      </c>
      <c r="F722" s="91"/>
      <c r="G722" s="91" t="str">
        <f>'Scope 3'!$D$27</f>
        <v>Employee commuting</v>
      </c>
      <c r="H722" s="91" t="str">
        <f>'Scope 3'!$G$30</f>
        <v>Select unit</v>
      </c>
      <c r="I722" s="91" t="str">
        <f>'Scope 3'!$E$30</f>
        <v>Metro</v>
      </c>
      <c r="J722" s="91" t="str">
        <f t="shared" si="55"/>
        <v>Scope 3All LocationsEmployee commutingSelect unitMetro</v>
      </c>
      <c r="K722" s="123">
        <v>2024</v>
      </c>
      <c r="L722" s="91">
        <f>IFERROR(INDEX('Scope 3'!$AD$21:$AJ$62,MATCH(J722,'Scope 3'!$AD$21:$AD$62,0),MATCH(K722,'Scope 3'!$AD$21:$AJ$21,0)),0)</f>
        <v>0</v>
      </c>
      <c r="M722" s="91" t="str">
        <f t="shared" si="56"/>
        <v>Scope 3Employee commutingSelect unitMetro</v>
      </c>
      <c r="N722" s="91">
        <f>IFERROR(INDEX('Emission factors'!$K$14:$P$305,MATCH(M722,'Emission factors'!$J$14:$J$305,0),MATCH(K722,'Emission factors'!$K$12:$P$12,0)),0)</f>
        <v>0</v>
      </c>
      <c r="O722" s="91">
        <f t="shared" si="57"/>
        <v>0</v>
      </c>
    </row>
    <row r="723" spans="4:15" s="122" customFormat="1" ht="14.65" customHeight="1">
      <c r="D723" s="91" t="s">
        <v>9</v>
      </c>
      <c r="E723" s="91" t="str">
        <f>'Scope 3'!$D$19</f>
        <v>All Locations</v>
      </c>
      <c r="F723" s="91"/>
      <c r="G723" s="91" t="str">
        <f>'Scope 3'!$D$27</f>
        <v>Employee commuting</v>
      </c>
      <c r="H723" s="91" t="str">
        <f>'Scope 3'!$G$30</f>
        <v>Select unit</v>
      </c>
      <c r="I723" s="91" t="str">
        <f>'Scope 3'!$E$30</f>
        <v>Metro</v>
      </c>
      <c r="J723" s="91" t="str">
        <f t="shared" si="55"/>
        <v>Scope 3All LocationsEmployee commutingSelect unitMetro</v>
      </c>
      <c r="K723" s="123">
        <v>2025</v>
      </c>
      <c r="L723" s="91">
        <f>IFERROR(INDEX('Scope 3'!$AD$21:$AJ$62,MATCH(J723,'Scope 3'!$AD$21:$AD$62,0),MATCH(K723,'Scope 3'!$AD$21:$AJ$21,0)),0)</f>
        <v>0</v>
      </c>
      <c r="M723" s="91" t="str">
        <f t="shared" si="56"/>
        <v>Scope 3Employee commutingSelect unitMetro</v>
      </c>
      <c r="N723" s="91">
        <f>IFERROR(INDEX('Emission factors'!$K$14:$P$305,MATCH(M723,'Emission factors'!$J$14:$J$305,0),MATCH(K723,'Emission factors'!$K$12:$P$12,0)),0)</f>
        <v>0</v>
      </c>
      <c r="O723" s="91">
        <f t="shared" si="57"/>
        <v>0</v>
      </c>
    </row>
    <row r="724" spans="4:15" s="122" customFormat="1" ht="14.65" customHeight="1">
      <c r="D724" s="91" t="s">
        <v>9</v>
      </c>
      <c r="E724" s="91" t="str">
        <f>'Scope 3'!$D$19</f>
        <v>All Locations</v>
      </c>
      <c r="F724" s="91"/>
      <c r="G724" s="91" t="str">
        <f>'Scope 3'!$D$27</f>
        <v>Employee commuting</v>
      </c>
      <c r="H724" s="91" t="str">
        <f>'Scope 3'!$G$31</f>
        <v>Select unit</v>
      </c>
      <c r="I724" s="91" t="str">
        <f>'Scope 3'!$E$31</f>
        <v>Taxi</v>
      </c>
      <c r="J724" s="91" t="str">
        <f t="shared" si="55"/>
        <v>Scope 3All LocationsEmployee commutingSelect unitTaxi</v>
      </c>
      <c r="K724" s="123">
        <v>2020</v>
      </c>
      <c r="L724" s="91">
        <f>IFERROR(INDEX('Scope 3'!$AD$21:$AJ$62,MATCH(J724,'Scope 3'!$AD$21:$AD$62,0),MATCH(K724,'Scope 3'!$AD$21:$AJ$21,0)),0)</f>
        <v>0</v>
      </c>
      <c r="M724" s="91" t="str">
        <f t="shared" si="56"/>
        <v>Scope 3Employee commutingSelect unitTaxi</v>
      </c>
      <c r="N724" s="91">
        <f>IFERROR(INDEX('Emission factors'!$K$14:$P$305,MATCH(M724,'Emission factors'!$J$14:$J$305,0),MATCH(K724,'Emission factors'!$K$12:$P$12,0)),0)</f>
        <v>0</v>
      </c>
      <c r="O724" s="91">
        <f t="shared" si="57"/>
        <v>0</v>
      </c>
    </row>
    <row r="725" spans="4:15" s="122" customFormat="1" ht="14.65" customHeight="1">
      <c r="D725" s="91" t="s">
        <v>9</v>
      </c>
      <c r="E725" s="91" t="str">
        <f>'Scope 3'!$D$19</f>
        <v>All Locations</v>
      </c>
      <c r="F725" s="91"/>
      <c r="G725" s="91" t="str">
        <f>'Scope 3'!$D$27</f>
        <v>Employee commuting</v>
      </c>
      <c r="H725" s="91" t="str">
        <f>'Scope 3'!$G$31</f>
        <v>Select unit</v>
      </c>
      <c r="I725" s="91" t="str">
        <f>'Scope 3'!$E$31</f>
        <v>Taxi</v>
      </c>
      <c r="J725" s="91" t="str">
        <f t="shared" si="55"/>
        <v>Scope 3All LocationsEmployee commutingSelect unitTaxi</v>
      </c>
      <c r="K725" s="123">
        <v>2021</v>
      </c>
      <c r="L725" s="91">
        <f>IFERROR(INDEX('Scope 3'!$AD$21:$AJ$62,MATCH(J725,'Scope 3'!$AD$21:$AD$62,0),MATCH(K725,'Scope 3'!$AD$21:$AJ$21,0)),0)</f>
        <v>0</v>
      </c>
      <c r="M725" s="91" t="str">
        <f t="shared" si="56"/>
        <v>Scope 3Employee commutingSelect unitTaxi</v>
      </c>
      <c r="N725" s="91">
        <f>IFERROR(INDEX('Emission factors'!$K$14:$P$305,MATCH(M725,'Emission factors'!$J$14:$J$305,0),MATCH(K725,'Emission factors'!$K$12:$P$12,0)),0)</f>
        <v>0</v>
      </c>
      <c r="O725" s="91">
        <f t="shared" si="57"/>
        <v>0</v>
      </c>
    </row>
    <row r="726" spans="4:15" s="122" customFormat="1" ht="14.65" customHeight="1">
      <c r="D726" s="91" t="s">
        <v>9</v>
      </c>
      <c r="E726" s="91" t="str">
        <f>'Scope 3'!$D$19</f>
        <v>All Locations</v>
      </c>
      <c r="F726" s="91"/>
      <c r="G726" s="91" t="str">
        <f>'Scope 3'!$D$27</f>
        <v>Employee commuting</v>
      </c>
      <c r="H726" s="91" t="str">
        <f>'Scope 3'!$G$31</f>
        <v>Select unit</v>
      </c>
      <c r="I726" s="91" t="str">
        <f>'Scope 3'!$E$31</f>
        <v>Taxi</v>
      </c>
      <c r="J726" s="91" t="str">
        <f t="shared" si="55"/>
        <v>Scope 3All LocationsEmployee commutingSelect unitTaxi</v>
      </c>
      <c r="K726" s="123">
        <v>2022</v>
      </c>
      <c r="L726" s="91">
        <f>IFERROR(INDEX('Scope 3'!$AD$21:$AJ$62,MATCH(J726,'Scope 3'!$AD$21:$AD$62,0),MATCH(K726,'Scope 3'!$AD$21:$AJ$21,0)),0)</f>
        <v>0</v>
      </c>
      <c r="M726" s="91" t="str">
        <f t="shared" si="56"/>
        <v>Scope 3Employee commutingSelect unitTaxi</v>
      </c>
      <c r="N726" s="91">
        <f>IFERROR(INDEX('Emission factors'!$K$14:$P$305,MATCH(M726,'Emission factors'!$J$14:$J$305,0),MATCH(K726,'Emission factors'!$K$12:$P$12,0)),0)</f>
        <v>0</v>
      </c>
      <c r="O726" s="91">
        <f t="shared" si="57"/>
        <v>0</v>
      </c>
    </row>
    <row r="727" spans="4:15" s="122" customFormat="1" ht="14.65" customHeight="1">
      <c r="D727" s="91" t="s">
        <v>9</v>
      </c>
      <c r="E727" s="91" t="str">
        <f>'Scope 3'!$D$19</f>
        <v>All Locations</v>
      </c>
      <c r="F727" s="91"/>
      <c r="G727" s="91" t="str">
        <f>'Scope 3'!$D$27</f>
        <v>Employee commuting</v>
      </c>
      <c r="H727" s="91" t="str">
        <f>'Scope 3'!$G$31</f>
        <v>Select unit</v>
      </c>
      <c r="I727" s="91" t="str">
        <f>'Scope 3'!$E$31</f>
        <v>Taxi</v>
      </c>
      <c r="J727" s="91" t="str">
        <f t="shared" si="55"/>
        <v>Scope 3All LocationsEmployee commutingSelect unitTaxi</v>
      </c>
      <c r="K727" s="123">
        <v>2023</v>
      </c>
      <c r="L727" s="91">
        <f>IFERROR(INDEX('Scope 3'!$AD$21:$AJ$62,MATCH(J727,'Scope 3'!$AD$21:$AD$62,0),MATCH(K727,'Scope 3'!$AD$21:$AJ$21,0)),0)</f>
        <v>0</v>
      </c>
      <c r="M727" s="91" t="str">
        <f t="shared" si="56"/>
        <v>Scope 3Employee commutingSelect unitTaxi</v>
      </c>
      <c r="N727" s="91">
        <f>IFERROR(INDEX('Emission factors'!$K$14:$P$305,MATCH(M727,'Emission factors'!$J$14:$J$305,0),MATCH(K727,'Emission factors'!$K$12:$P$12,0)),0)</f>
        <v>0</v>
      </c>
      <c r="O727" s="91">
        <f t="shared" si="57"/>
        <v>0</v>
      </c>
    </row>
    <row r="728" spans="4:15" s="122" customFormat="1" ht="14.65" customHeight="1">
      <c r="D728" s="91" t="s">
        <v>9</v>
      </c>
      <c r="E728" s="91" t="str">
        <f>'Scope 3'!$D$19</f>
        <v>All Locations</v>
      </c>
      <c r="F728" s="91"/>
      <c r="G728" s="91" t="str">
        <f>'Scope 3'!$D$27</f>
        <v>Employee commuting</v>
      </c>
      <c r="H728" s="91" t="str">
        <f>'Scope 3'!$G$31</f>
        <v>Select unit</v>
      </c>
      <c r="I728" s="91" t="str">
        <f>'Scope 3'!$E$31</f>
        <v>Taxi</v>
      </c>
      <c r="J728" s="91" t="str">
        <f t="shared" si="55"/>
        <v>Scope 3All LocationsEmployee commutingSelect unitTaxi</v>
      </c>
      <c r="K728" s="123">
        <v>2024</v>
      </c>
      <c r="L728" s="91">
        <f>IFERROR(INDEX('Scope 3'!$AD$21:$AJ$62,MATCH(J728,'Scope 3'!$AD$21:$AD$62,0),MATCH(K728,'Scope 3'!$AD$21:$AJ$21,0)),0)</f>
        <v>0</v>
      </c>
      <c r="M728" s="91" t="str">
        <f t="shared" si="56"/>
        <v>Scope 3Employee commutingSelect unitTaxi</v>
      </c>
      <c r="N728" s="91">
        <f>IFERROR(INDEX('Emission factors'!$K$14:$P$305,MATCH(M728,'Emission factors'!$J$14:$J$305,0),MATCH(K728,'Emission factors'!$K$12:$P$12,0)),0)</f>
        <v>0</v>
      </c>
      <c r="O728" s="91">
        <f t="shared" si="57"/>
        <v>0</v>
      </c>
    </row>
    <row r="729" spans="4:15" s="122" customFormat="1" ht="14.65" customHeight="1">
      <c r="D729" s="91" t="s">
        <v>9</v>
      </c>
      <c r="E729" s="91" t="str">
        <f>'Scope 3'!$D$19</f>
        <v>All Locations</v>
      </c>
      <c r="F729" s="91"/>
      <c r="G729" s="91" t="str">
        <f>'Scope 3'!$D$27</f>
        <v>Employee commuting</v>
      </c>
      <c r="H729" s="91" t="str">
        <f>'Scope 3'!$G$31</f>
        <v>Select unit</v>
      </c>
      <c r="I729" s="91" t="str">
        <f>'Scope 3'!$E$31</f>
        <v>Taxi</v>
      </c>
      <c r="J729" s="91" t="str">
        <f t="shared" si="55"/>
        <v>Scope 3All LocationsEmployee commutingSelect unitTaxi</v>
      </c>
      <c r="K729" s="123">
        <v>2025</v>
      </c>
      <c r="L729" s="91">
        <f>IFERROR(INDEX('Scope 3'!$AD$21:$AJ$62,MATCH(J729,'Scope 3'!$AD$21:$AD$62,0),MATCH(K729,'Scope 3'!$AD$21:$AJ$21,0)),0)</f>
        <v>0</v>
      </c>
      <c r="M729" s="91" t="str">
        <f t="shared" si="56"/>
        <v>Scope 3Employee commutingSelect unitTaxi</v>
      </c>
      <c r="N729" s="91">
        <f>IFERROR(INDEX('Emission factors'!$K$14:$P$305,MATCH(M729,'Emission factors'!$J$14:$J$305,0),MATCH(K729,'Emission factors'!$K$12:$P$12,0)),0)</f>
        <v>0</v>
      </c>
      <c r="O729" s="91">
        <f t="shared" si="57"/>
        <v>0</v>
      </c>
    </row>
    <row r="730" spans="4:15" s="122" customFormat="1" ht="14.65" customHeight="1">
      <c r="D730" s="91" t="s">
        <v>9</v>
      </c>
      <c r="E730" s="91" t="str">
        <f>'Scope 3'!$D$19</f>
        <v>All Locations</v>
      </c>
      <c r="F730" s="91"/>
      <c r="G730" s="91" t="str">
        <f>'Scope 3'!$D$27</f>
        <v>Employee commuting</v>
      </c>
      <c r="H730" s="91" t="str">
        <f>'Scope 3'!$G$32</f>
        <v>Select unit</v>
      </c>
      <c r="I730" s="91" t="str">
        <f>'Scope 3'!$E$32</f>
        <v>Train</v>
      </c>
      <c r="J730" s="91" t="str">
        <f t="shared" si="55"/>
        <v>Scope 3All LocationsEmployee commutingSelect unitTrain</v>
      </c>
      <c r="K730" s="123">
        <v>2020</v>
      </c>
      <c r="L730" s="91">
        <f>IFERROR(INDEX('Scope 3'!$AD$21:$AJ$62,MATCH(J730,'Scope 3'!$AD$21:$AD$62,0),MATCH(K730,'Scope 3'!$AD$21:$AJ$21,0)),0)</f>
        <v>0</v>
      </c>
      <c r="M730" s="91" t="str">
        <f t="shared" si="56"/>
        <v>Scope 3Employee commutingSelect unitTrain</v>
      </c>
      <c r="N730" s="91">
        <f>IFERROR(INDEX('Emission factors'!$K$14:$P$305,MATCH(M730,'Emission factors'!$J$14:$J$305,0),MATCH(K730,'Emission factors'!$K$12:$P$12,0)),0)</f>
        <v>0</v>
      </c>
      <c r="O730" s="91">
        <f t="shared" si="57"/>
        <v>0</v>
      </c>
    </row>
    <row r="731" spans="4:15" s="122" customFormat="1" ht="14.65" customHeight="1">
      <c r="D731" s="91" t="s">
        <v>9</v>
      </c>
      <c r="E731" s="91" t="str">
        <f>'Scope 3'!$D$19</f>
        <v>All Locations</v>
      </c>
      <c r="F731" s="91"/>
      <c r="G731" s="91" t="str">
        <f>'Scope 3'!$D$27</f>
        <v>Employee commuting</v>
      </c>
      <c r="H731" s="91" t="str">
        <f>'Scope 3'!$G$32</f>
        <v>Select unit</v>
      </c>
      <c r="I731" s="91" t="str">
        <f>'Scope 3'!$E$32</f>
        <v>Train</v>
      </c>
      <c r="J731" s="91" t="str">
        <f t="shared" si="55"/>
        <v>Scope 3All LocationsEmployee commutingSelect unitTrain</v>
      </c>
      <c r="K731" s="123">
        <v>2021</v>
      </c>
      <c r="L731" s="91">
        <f>IFERROR(INDEX('Scope 3'!$AD$21:$AJ$62,MATCH(J731,'Scope 3'!$AD$21:$AD$62,0),MATCH(K731,'Scope 3'!$AD$21:$AJ$21,0)),0)</f>
        <v>0</v>
      </c>
      <c r="M731" s="91" t="str">
        <f t="shared" si="56"/>
        <v>Scope 3Employee commutingSelect unitTrain</v>
      </c>
      <c r="N731" s="91">
        <f>IFERROR(INDEX('Emission factors'!$K$14:$P$305,MATCH(M731,'Emission factors'!$J$14:$J$305,0),MATCH(K731,'Emission factors'!$K$12:$P$12,0)),0)</f>
        <v>0</v>
      </c>
      <c r="O731" s="91">
        <f t="shared" si="57"/>
        <v>0</v>
      </c>
    </row>
    <row r="732" spans="4:15" s="122" customFormat="1" ht="14.65" customHeight="1">
      <c r="D732" s="91" t="s">
        <v>9</v>
      </c>
      <c r="E732" s="91" t="str">
        <f>'Scope 3'!$D$19</f>
        <v>All Locations</v>
      </c>
      <c r="F732" s="91"/>
      <c r="G732" s="91" t="str">
        <f>'Scope 3'!$D$27</f>
        <v>Employee commuting</v>
      </c>
      <c r="H732" s="91" t="str">
        <f>'Scope 3'!$G$32</f>
        <v>Select unit</v>
      </c>
      <c r="I732" s="91" t="str">
        <f>'Scope 3'!$E$32</f>
        <v>Train</v>
      </c>
      <c r="J732" s="91" t="str">
        <f t="shared" si="55"/>
        <v>Scope 3All LocationsEmployee commutingSelect unitTrain</v>
      </c>
      <c r="K732" s="123">
        <v>2022</v>
      </c>
      <c r="L732" s="91">
        <f>IFERROR(INDEX('Scope 3'!$AD$21:$AJ$62,MATCH(J732,'Scope 3'!$AD$21:$AD$62,0),MATCH(K732,'Scope 3'!$AD$21:$AJ$21,0)),0)</f>
        <v>0</v>
      </c>
      <c r="M732" s="91" t="str">
        <f t="shared" si="56"/>
        <v>Scope 3Employee commutingSelect unitTrain</v>
      </c>
      <c r="N732" s="91">
        <f>IFERROR(INDEX('Emission factors'!$K$14:$P$305,MATCH(M732,'Emission factors'!$J$14:$J$305,0),MATCH(K732,'Emission factors'!$K$12:$P$12,0)),0)</f>
        <v>0</v>
      </c>
      <c r="O732" s="91">
        <f t="shared" si="57"/>
        <v>0</v>
      </c>
    </row>
    <row r="733" spans="4:15" s="122" customFormat="1" ht="14.65" customHeight="1">
      <c r="D733" s="91" t="s">
        <v>9</v>
      </c>
      <c r="E733" s="91" t="str">
        <f>'Scope 3'!$D$19</f>
        <v>All Locations</v>
      </c>
      <c r="F733" s="91"/>
      <c r="G733" s="91" t="str">
        <f>'Scope 3'!$D$27</f>
        <v>Employee commuting</v>
      </c>
      <c r="H733" s="91" t="str">
        <f>'Scope 3'!$G$32</f>
        <v>Select unit</v>
      </c>
      <c r="I733" s="91" t="str">
        <f>'Scope 3'!$E$32</f>
        <v>Train</v>
      </c>
      <c r="J733" s="91" t="str">
        <f t="shared" si="55"/>
        <v>Scope 3All LocationsEmployee commutingSelect unitTrain</v>
      </c>
      <c r="K733" s="123">
        <v>2023</v>
      </c>
      <c r="L733" s="91">
        <f>IFERROR(INDEX('Scope 3'!$AD$21:$AJ$62,MATCH(J733,'Scope 3'!$AD$21:$AD$62,0),MATCH(K733,'Scope 3'!$AD$21:$AJ$21,0)),0)</f>
        <v>0</v>
      </c>
      <c r="M733" s="91" t="str">
        <f t="shared" si="56"/>
        <v>Scope 3Employee commutingSelect unitTrain</v>
      </c>
      <c r="N733" s="91">
        <f>IFERROR(INDEX('Emission factors'!$K$14:$P$305,MATCH(M733,'Emission factors'!$J$14:$J$305,0),MATCH(K733,'Emission factors'!$K$12:$P$12,0)),0)</f>
        <v>0</v>
      </c>
      <c r="O733" s="91">
        <f t="shared" si="57"/>
        <v>0</v>
      </c>
    </row>
    <row r="734" spans="4:15" s="122" customFormat="1" ht="14.65" customHeight="1">
      <c r="D734" s="91" t="s">
        <v>9</v>
      </c>
      <c r="E734" s="91" t="str">
        <f>'Scope 3'!$D$19</f>
        <v>All Locations</v>
      </c>
      <c r="F734" s="91"/>
      <c r="G734" s="91" t="str">
        <f>'Scope 3'!$D$27</f>
        <v>Employee commuting</v>
      </c>
      <c r="H734" s="91" t="str">
        <f>'Scope 3'!$G$32</f>
        <v>Select unit</v>
      </c>
      <c r="I734" s="91" t="str">
        <f>'Scope 3'!$E$32</f>
        <v>Train</v>
      </c>
      <c r="J734" s="91" t="str">
        <f t="shared" si="55"/>
        <v>Scope 3All LocationsEmployee commutingSelect unitTrain</v>
      </c>
      <c r="K734" s="123">
        <v>2024</v>
      </c>
      <c r="L734" s="91">
        <f>IFERROR(INDEX('Scope 3'!$AD$21:$AJ$62,MATCH(J734,'Scope 3'!$AD$21:$AD$62,0),MATCH(K734,'Scope 3'!$AD$21:$AJ$21,0)),0)</f>
        <v>0</v>
      </c>
      <c r="M734" s="91" t="str">
        <f t="shared" si="56"/>
        <v>Scope 3Employee commutingSelect unitTrain</v>
      </c>
      <c r="N734" s="91">
        <f>IFERROR(INDEX('Emission factors'!$K$14:$P$305,MATCH(M734,'Emission factors'!$J$14:$J$305,0),MATCH(K734,'Emission factors'!$K$12:$P$12,0)),0)</f>
        <v>0</v>
      </c>
      <c r="O734" s="91">
        <f t="shared" si="57"/>
        <v>0</v>
      </c>
    </row>
    <row r="735" spans="4:15" s="122" customFormat="1" ht="14.65" customHeight="1">
      <c r="D735" s="91" t="s">
        <v>9</v>
      </c>
      <c r="E735" s="91" t="str">
        <f>'Scope 3'!$D$19</f>
        <v>All Locations</v>
      </c>
      <c r="F735" s="91"/>
      <c r="G735" s="91" t="str">
        <f>'Scope 3'!$D$27</f>
        <v>Employee commuting</v>
      </c>
      <c r="H735" s="91" t="str">
        <f>'Scope 3'!$G$32</f>
        <v>Select unit</v>
      </c>
      <c r="I735" s="91" t="str">
        <f>'Scope 3'!$E$32</f>
        <v>Train</v>
      </c>
      <c r="J735" s="91" t="str">
        <f t="shared" si="55"/>
        <v>Scope 3All LocationsEmployee commutingSelect unitTrain</v>
      </c>
      <c r="K735" s="123">
        <v>2025</v>
      </c>
      <c r="L735" s="91">
        <f>IFERROR(INDEX('Scope 3'!$AD$21:$AJ$62,MATCH(J735,'Scope 3'!$AD$21:$AD$62,0),MATCH(K735,'Scope 3'!$AD$21:$AJ$21,0)),0)</f>
        <v>0</v>
      </c>
      <c r="M735" s="91" t="str">
        <f t="shared" si="56"/>
        <v>Scope 3Employee commutingSelect unitTrain</v>
      </c>
      <c r="N735" s="91">
        <f>IFERROR(INDEX('Emission factors'!$K$14:$P$305,MATCH(M735,'Emission factors'!$J$14:$J$305,0),MATCH(K735,'Emission factors'!$K$12:$P$12,0)),0)</f>
        <v>0</v>
      </c>
      <c r="O735" s="91">
        <f t="shared" si="57"/>
        <v>0</v>
      </c>
    </row>
    <row r="736" spans="4:15" s="122" customFormat="1" ht="14.65" customHeight="1">
      <c r="D736" s="91" t="s">
        <v>9</v>
      </c>
      <c r="E736" s="91" t="str">
        <f>'Scope 3'!$D$19</f>
        <v>All Locations</v>
      </c>
      <c r="F736" s="91"/>
      <c r="G736" s="91" t="str">
        <f>'Scope 3'!$D$35</f>
        <v>Logistics</v>
      </c>
      <c r="H736" s="91" t="str">
        <f>'Scope 3'!$G$35</f>
        <v>Select unit</v>
      </c>
      <c r="I736" s="91" t="str">
        <f>'Scope 3'!$E$35</f>
        <v>Boat</v>
      </c>
      <c r="J736" s="91" t="str">
        <f t="shared" si="55"/>
        <v>Scope 3All LocationsLogisticsSelect unitBoat</v>
      </c>
      <c r="K736" s="123">
        <v>2020</v>
      </c>
      <c r="L736" s="91">
        <f>IFERROR(INDEX('Scope 3'!$AD$21:$AJ$62,MATCH(J736,'Scope 3'!$AD$21:$AD$62,0),MATCH(K736,'Scope 3'!$AD$21:$AJ$21,0)),0)</f>
        <v>0</v>
      </c>
      <c r="M736" s="91" t="str">
        <f t="shared" si="56"/>
        <v>Scope 3LogisticsSelect unitBoat</v>
      </c>
      <c r="N736" s="91">
        <f>IFERROR(INDEX('Emission factors'!$K$14:$P$305,MATCH(M736,'Emission factors'!$J$14:$J$305,0),MATCH(K736,'Emission factors'!$K$12:$P$12,0)),0)</f>
        <v>0</v>
      </c>
      <c r="O736" s="91">
        <f t="shared" si="57"/>
        <v>0</v>
      </c>
    </row>
    <row r="737" spans="4:15" s="122" customFormat="1" ht="14.65" customHeight="1">
      <c r="D737" s="91" t="s">
        <v>9</v>
      </c>
      <c r="E737" s="91" t="str">
        <f>'Scope 3'!$D$19</f>
        <v>All Locations</v>
      </c>
      <c r="F737" s="91"/>
      <c r="G737" s="91" t="str">
        <f>'Scope 3'!$D$35</f>
        <v>Logistics</v>
      </c>
      <c r="H737" s="91" t="str">
        <f>'Scope 3'!$G$35</f>
        <v>Select unit</v>
      </c>
      <c r="I737" s="91" t="str">
        <f>'Scope 3'!$E$35</f>
        <v>Boat</v>
      </c>
      <c r="J737" s="91" t="str">
        <f t="shared" si="55"/>
        <v>Scope 3All LocationsLogisticsSelect unitBoat</v>
      </c>
      <c r="K737" s="123">
        <v>2021</v>
      </c>
      <c r="L737" s="91">
        <f>IFERROR(INDEX('Scope 3'!$AD$21:$AJ$62,MATCH(J737,'Scope 3'!$AD$21:$AD$62,0),MATCH(K737,'Scope 3'!$AD$21:$AJ$21,0)),0)</f>
        <v>0</v>
      </c>
      <c r="M737" s="91" t="str">
        <f t="shared" si="56"/>
        <v>Scope 3LogisticsSelect unitBoat</v>
      </c>
      <c r="N737" s="91">
        <f>IFERROR(INDEX('Emission factors'!$K$14:$P$305,MATCH(M737,'Emission factors'!$J$14:$J$305,0),MATCH(K737,'Emission factors'!$K$12:$P$12,0)),0)</f>
        <v>0</v>
      </c>
      <c r="O737" s="91">
        <f t="shared" si="57"/>
        <v>0</v>
      </c>
    </row>
    <row r="738" spans="4:15" s="122" customFormat="1" ht="14.65" customHeight="1">
      <c r="D738" s="91" t="s">
        <v>9</v>
      </c>
      <c r="E738" s="91" t="str">
        <f>'Scope 3'!$D$19</f>
        <v>All Locations</v>
      </c>
      <c r="F738" s="91"/>
      <c r="G738" s="91" t="str">
        <f>'Scope 3'!$D$35</f>
        <v>Logistics</v>
      </c>
      <c r="H738" s="91" t="str">
        <f>'Scope 3'!$G$35</f>
        <v>Select unit</v>
      </c>
      <c r="I738" s="91" t="str">
        <f>'Scope 3'!$E$35</f>
        <v>Boat</v>
      </c>
      <c r="J738" s="91" t="str">
        <f t="shared" si="55"/>
        <v>Scope 3All LocationsLogisticsSelect unitBoat</v>
      </c>
      <c r="K738" s="123">
        <v>2022</v>
      </c>
      <c r="L738" s="91">
        <f>IFERROR(INDEX('Scope 3'!$AD$21:$AJ$62,MATCH(J738,'Scope 3'!$AD$21:$AD$62,0),MATCH(K738,'Scope 3'!$AD$21:$AJ$21,0)),0)</f>
        <v>0</v>
      </c>
      <c r="M738" s="91" t="str">
        <f t="shared" si="56"/>
        <v>Scope 3LogisticsSelect unitBoat</v>
      </c>
      <c r="N738" s="91">
        <f>IFERROR(INDEX('Emission factors'!$K$14:$P$305,MATCH(M738,'Emission factors'!$J$14:$J$305,0),MATCH(K738,'Emission factors'!$K$12:$P$12,0)),0)</f>
        <v>0</v>
      </c>
      <c r="O738" s="91">
        <f t="shared" si="57"/>
        <v>0</v>
      </c>
    </row>
    <row r="739" spans="4:15" s="122" customFormat="1" ht="14.65" customHeight="1">
      <c r="D739" s="91" t="s">
        <v>9</v>
      </c>
      <c r="E739" s="91" t="str">
        <f>'Scope 3'!$D$19</f>
        <v>All Locations</v>
      </c>
      <c r="F739" s="91"/>
      <c r="G739" s="91" t="str">
        <f>'Scope 3'!$D$35</f>
        <v>Logistics</v>
      </c>
      <c r="H739" s="91" t="str">
        <f>'Scope 3'!$G$35</f>
        <v>Select unit</v>
      </c>
      <c r="I739" s="91" t="str">
        <f>'Scope 3'!$E$35</f>
        <v>Boat</v>
      </c>
      <c r="J739" s="91" t="str">
        <f t="shared" si="55"/>
        <v>Scope 3All LocationsLogisticsSelect unitBoat</v>
      </c>
      <c r="K739" s="123">
        <v>2023</v>
      </c>
      <c r="L739" s="91">
        <f>IFERROR(INDEX('Scope 3'!$AD$21:$AJ$62,MATCH(J739,'Scope 3'!$AD$21:$AD$62,0),MATCH(K739,'Scope 3'!$AD$21:$AJ$21,0)),0)</f>
        <v>0</v>
      </c>
      <c r="M739" s="91" t="str">
        <f t="shared" si="56"/>
        <v>Scope 3LogisticsSelect unitBoat</v>
      </c>
      <c r="N739" s="91">
        <f>IFERROR(INDEX('Emission factors'!$K$14:$P$305,MATCH(M739,'Emission factors'!$J$14:$J$305,0),MATCH(K739,'Emission factors'!$K$12:$P$12,0)),0)</f>
        <v>0</v>
      </c>
      <c r="O739" s="91">
        <f t="shared" si="57"/>
        <v>0</v>
      </c>
    </row>
    <row r="740" spans="4:15" s="122" customFormat="1" ht="14.65" customHeight="1">
      <c r="D740" s="91" t="s">
        <v>9</v>
      </c>
      <c r="E740" s="91" t="str">
        <f>'Scope 3'!$D$19</f>
        <v>All Locations</v>
      </c>
      <c r="F740" s="91"/>
      <c r="G740" s="91" t="str">
        <f>'Scope 3'!$D$35</f>
        <v>Logistics</v>
      </c>
      <c r="H740" s="91" t="str">
        <f>'Scope 3'!$G$35</f>
        <v>Select unit</v>
      </c>
      <c r="I740" s="91" t="str">
        <f>'Scope 3'!$E$35</f>
        <v>Boat</v>
      </c>
      <c r="J740" s="91" t="str">
        <f t="shared" si="55"/>
        <v>Scope 3All LocationsLogisticsSelect unitBoat</v>
      </c>
      <c r="K740" s="123">
        <v>2024</v>
      </c>
      <c r="L740" s="91">
        <f>IFERROR(INDEX('Scope 3'!$AD$21:$AJ$62,MATCH(J740,'Scope 3'!$AD$21:$AD$62,0),MATCH(K740,'Scope 3'!$AD$21:$AJ$21,0)),0)</f>
        <v>0</v>
      </c>
      <c r="M740" s="91" t="str">
        <f t="shared" si="56"/>
        <v>Scope 3LogisticsSelect unitBoat</v>
      </c>
      <c r="N740" s="91">
        <f>IFERROR(INDEX('Emission factors'!$K$14:$P$305,MATCH(M740,'Emission factors'!$J$14:$J$305,0),MATCH(K740,'Emission factors'!$K$12:$P$12,0)),0)</f>
        <v>0</v>
      </c>
      <c r="O740" s="91">
        <f t="shared" si="57"/>
        <v>0</v>
      </c>
    </row>
    <row r="741" spans="4:15" s="122" customFormat="1" ht="14.65" customHeight="1">
      <c r="D741" s="91" t="s">
        <v>9</v>
      </c>
      <c r="E741" s="91" t="str">
        <f>'Scope 3'!$D$19</f>
        <v>All Locations</v>
      </c>
      <c r="F741" s="91"/>
      <c r="G741" s="91" t="str">
        <f>'Scope 3'!$D$35</f>
        <v>Logistics</v>
      </c>
      <c r="H741" s="91" t="str">
        <f>'Scope 3'!$G$35</f>
        <v>Select unit</v>
      </c>
      <c r="I741" s="91" t="str">
        <f>'Scope 3'!$E$35</f>
        <v>Boat</v>
      </c>
      <c r="J741" s="91" t="str">
        <f t="shared" si="55"/>
        <v>Scope 3All LocationsLogisticsSelect unitBoat</v>
      </c>
      <c r="K741" s="123">
        <v>2025</v>
      </c>
      <c r="L741" s="91">
        <f>IFERROR(INDEX('Scope 3'!$AD$21:$AJ$62,MATCH(J741,'Scope 3'!$AD$21:$AD$62,0),MATCH(K741,'Scope 3'!$AD$21:$AJ$21,0)),0)</f>
        <v>0</v>
      </c>
      <c r="M741" s="91" t="str">
        <f t="shared" si="56"/>
        <v>Scope 3LogisticsSelect unitBoat</v>
      </c>
      <c r="N741" s="91">
        <f>IFERROR(INDEX('Emission factors'!$K$14:$P$305,MATCH(M741,'Emission factors'!$J$14:$J$305,0),MATCH(K741,'Emission factors'!$K$12:$P$12,0)),0)</f>
        <v>0</v>
      </c>
      <c r="O741" s="91">
        <f t="shared" si="57"/>
        <v>0</v>
      </c>
    </row>
    <row r="742" spans="4:15" s="122" customFormat="1" ht="14.65" customHeight="1">
      <c r="D742" s="91" t="s">
        <v>9</v>
      </c>
      <c r="E742" s="91" t="str">
        <f>'Scope 3'!$D$19</f>
        <v>All Locations</v>
      </c>
      <c r="F742" s="91"/>
      <c r="G742" s="91" t="str">
        <f>'Scope 3'!$D$35</f>
        <v>Logistics</v>
      </c>
      <c r="H742" s="91" t="str">
        <f>'Scope 3'!$G$36</f>
        <v>Select unit</v>
      </c>
      <c r="I742" s="91" t="str">
        <f>'Scope 3'!$E$36</f>
        <v>Train</v>
      </c>
      <c r="J742" s="91" t="str">
        <f t="shared" si="55"/>
        <v>Scope 3All LocationsLogisticsSelect unitTrain</v>
      </c>
      <c r="K742" s="123">
        <v>2020</v>
      </c>
      <c r="L742" s="91">
        <f>IFERROR(INDEX('Scope 3'!$AD$21:$AJ$62,MATCH(J742,'Scope 3'!$AD$21:$AD$62,0),MATCH(K742,'Scope 3'!$AD$21:$AJ$21,0)),0)</f>
        <v>0</v>
      </c>
      <c r="M742" s="91" t="str">
        <f t="shared" si="56"/>
        <v>Scope 3LogisticsSelect unitTrain</v>
      </c>
      <c r="N742" s="91">
        <f>IFERROR(INDEX('Emission factors'!$K$14:$P$305,MATCH(M742,'Emission factors'!$J$14:$J$305,0),MATCH(K742,'Emission factors'!$K$12:$P$12,0)),0)</f>
        <v>0</v>
      </c>
      <c r="O742" s="91">
        <f t="shared" si="57"/>
        <v>0</v>
      </c>
    </row>
    <row r="743" spans="4:15" s="122" customFormat="1" ht="14.65" customHeight="1">
      <c r="D743" s="91" t="s">
        <v>9</v>
      </c>
      <c r="E743" s="91" t="str">
        <f>'Scope 3'!$D$19</f>
        <v>All Locations</v>
      </c>
      <c r="F743" s="91"/>
      <c r="G743" s="91" t="str">
        <f>'Scope 3'!$D$35</f>
        <v>Logistics</v>
      </c>
      <c r="H743" s="91" t="str">
        <f>'Scope 3'!$G$36</f>
        <v>Select unit</v>
      </c>
      <c r="I743" s="91" t="str">
        <f>'Scope 3'!$E$36</f>
        <v>Train</v>
      </c>
      <c r="J743" s="91" t="str">
        <f t="shared" si="55"/>
        <v>Scope 3All LocationsLogisticsSelect unitTrain</v>
      </c>
      <c r="K743" s="123">
        <v>2021</v>
      </c>
      <c r="L743" s="91">
        <f>IFERROR(INDEX('Scope 3'!$AD$21:$AJ$62,MATCH(J743,'Scope 3'!$AD$21:$AD$62,0),MATCH(K743,'Scope 3'!$AD$21:$AJ$21,0)),0)</f>
        <v>0</v>
      </c>
      <c r="M743" s="91" t="str">
        <f t="shared" si="56"/>
        <v>Scope 3LogisticsSelect unitTrain</v>
      </c>
      <c r="N743" s="91">
        <f>IFERROR(INDEX('Emission factors'!$K$14:$P$305,MATCH(M743,'Emission factors'!$J$14:$J$305,0),MATCH(K743,'Emission factors'!$K$12:$P$12,0)),0)</f>
        <v>0</v>
      </c>
      <c r="O743" s="91">
        <f t="shared" si="57"/>
        <v>0</v>
      </c>
    </row>
    <row r="744" spans="4:15" s="122" customFormat="1" ht="14.65" customHeight="1">
      <c r="D744" s="91" t="s">
        <v>9</v>
      </c>
      <c r="E744" s="91" t="str">
        <f>'Scope 3'!$D$19</f>
        <v>All Locations</v>
      </c>
      <c r="F744" s="91"/>
      <c r="G744" s="91" t="str">
        <f>'Scope 3'!$D$35</f>
        <v>Logistics</v>
      </c>
      <c r="H744" s="91" t="str">
        <f>'Scope 3'!$G$36</f>
        <v>Select unit</v>
      </c>
      <c r="I744" s="91" t="str">
        <f>'Scope 3'!$E$36</f>
        <v>Train</v>
      </c>
      <c r="J744" s="91" t="str">
        <f t="shared" si="55"/>
        <v>Scope 3All LocationsLogisticsSelect unitTrain</v>
      </c>
      <c r="K744" s="123">
        <v>2022</v>
      </c>
      <c r="L744" s="91">
        <f>IFERROR(INDEX('Scope 3'!$AD$21:$AJ$62,MATCH(J744,'Scope 3'!$AD$21:$AD$62,0),MATCH(K744,'Scope 3'!$AD$21:$AJ$21,0)),0)</f>
        <v>0</v>
      </c>
      <c r="M744" s="91" t="str">
        <f t="shared" si="56"/>
        <v>Scope 3LogisticsSelect unitTrain</v>
      </c>
      <c r="N744" s="91">
        <f>IFERROR(INDEX('Emission factors'!$K$14:$P$305,MATCH(M744,'Emission factors'!$J$14:$J$305,0),MATCH(K744,'Emission factors'!$K$12:$P$12,0)),0)</f>
        <v>0</v>
      </c>
      <c r="O744" s="91">
        <f t="shared" si="57"/>
        <v>0</v>
      </c>
    </row>
    <row r="745" spans="4:15" s="122" customFormat="1" ht="14.65" customHeight="1">
      <c r="D745" s="91" t="s">
        <v>9</v>
      </c>
      <c r="E745" s="91" t="str">
        <f>'Scope 3'!$D$19</f>
        <v>All Locations</v>
      </c>
      <c r="F745" s="91"/>
      <c r="G745" s="91" t="str">
        <f>'Scope 3'!$D$35</f>
        <v>Logistics</v>
      </c>
      <c r="H745" s="91" t="str">
        <f>'Scope 3'!$G$36</f>
        <v>Select unit</v>
      </c>
      <c r="I745" s="91" t="str">
        <f>'Scope 3'!$E$36</f>
        <v>Train</v>
      </c>
      <c r="J745" s="91" t="str">
        <f t="shared" si="55"/>
        <v>Scope 3All LocationsLogisticsSelect unitTrain</v>
      </c>
      <c r="K745" s="123">
        <v>2023</v>
      </c>
      <c r="L745" s="91">
        <f>IFERROR(INDEX('Scope 3'!$AD$21:$AJ$62,MATCH(J745,'Scope 3'!$AD$21:$AD$62,0),MATCH(K745,'Scope 3'!$AD$21:$AJ$21,0)),0)</f>
        <v>0</v>
      </c>
      <c r="M745" s="91" t="str">
        <f t="shared" si="56"/>
        <v>Scope 3LogisticsSelect unitTrain</v>
      </c>
      <c r="N745" s="91">
        <f>IFERROR(INDEX('Emission factors'!$K$14:$P$305,MATCH(M745,'Emission factors'!$J$14:$J$305,0),MATCH(K745,'Emission factors'!$K$12:$P$12,0)),0)</f>
        <v>0</v>
      </c>
      <c r="O745" s="91">
        <f t="shared" si="57"/>
        <v>0</v>
      </c>
    </row>
    <row r="746" spans="4:15" s="122" customFormat="1" ht="14.65" customHeight="1">
      <c r="D746" s="91" t="s">
        <v>9</v>
      </c>
      <c r="E746" s="91" t="str">
        <f>'Scope 3'!$D$19</f>
        <v>All Locations</v>
      </c>
      <c r="F746" s="91"/>
      <c r="G746" s="91" t="str">
        <f>'Scope 3'!$D$35</f>
        <v>Logistics</v>
      </c>
      <c r="H746" s="91" t="str">
        <f>'Scope 3'!$G$36</f>
        <v>Select unit</v>
      </c>
      <c r="I746" s="91" t="str">
        <f>'Scope 3'!$E$36</f>
        <v>Train</v>
      </c>
      <c r="J746" s="91" t="str">
        <f t="shared" si="55"/>
        <v>Scope 3All LocationsLogisticsSelect unitTrain</v>
      </c>
      <c r="K746" s="123">
        <v>2024</v>
      </c>
      <c r="L746" s="91">
        <f>IFERROR(INDEX('Scope 3'!$AD$21:$AJ$62,MATCH(J746,'Scope 3'!$AD$21:$AD$62,0),MATCH(K746,'Scope 3'!$AD$21:$AJ$21,0)),0)</f>
        <v>0</v>
      </c>
      <c r="M746" s="91" t="str">
        <f t="shared" si="56"/>
        <v>Scope 3LogisticsSelect unitTrain</v>
      </c>
      <c r="N746" s="91">
        <f>IFERROR(INDEX('Emission factors'!$K$14:$P$305,MATCH(M746,'Emission factors'!$J$14:$J$305,0),MATCH(K746,'Emission factors'!$K$12:$P$12,0)),0)</f>
        <v>0</v>
      </c>
      <c r="O746" s="91">
        <f t="shared" si="57"/>
        <v>0</v>
      </c>
    </row>
    <row r="747" spans="4:15" s="122" customFormat="1" ht="14.65" customHeight="1">
      <c r="D747" s="91" t="s">
        <v>9</v>
      </c>
      <c r="E747" s="91" t="str">
        <f>'Scope 3'!$D$19</f>
        <v>All Locations</v>
      </c>
      <c r="F747" s="91"/>
      <c r="G747" s="91" t="str">
        <f>'Scope 3'!$D$35</f>
        <v>Logistics</v>
      </c>
      <c r="H747" s="91" t="str">
        <f>'Scope 3'!$G$36</f>
        <v>Select unit</v>
      </c>
      <c r="I747" s="91" t="str">
        <f>'Scope 3'!$E$36</f>
        <v>Train</v>
      </c>
      <c r="J747" s="91" t="str">
        <f t="shared" si="55"/>
        <v>Scope 3All LocationsLogisticsSelect unitTrain</v>
      </c>
      <c r="K747" s="123">
        <v>2025</v>
      </c>
      <c r="L747" s="91">
        <f>IFERROR(INDEX('Scope 3'!$AD$21:$AJ$62,MATCH(J747,'Scope 3'!$AD$21:$AD$62,0),MATCH(K747,'Scope 3'!$AD$21:$AJ$21,0)),0)</f>
        <v>0</v>
      </c>
      <c r="M747" s="91" t="str">
        <f t="shared" si="56"/>
        <v>Scope 3LogisticsSelect unitTrain</v>
      </c>
      <c r="N747" s="91">
        <f>IFERROR(INDEX('Emission factors'!$K$14:$P$305,MATCH(M747,'Emission factors'!$J$14:$J$305,0),MATCH(K747,'Emission factors'!$K$12:$P$12,0)),0)</f>
        <v>0</v>
      </c>
      <c r="O747" s="91">
        <f t="shared" si="57"/>
        <v>0</v>
      </c>
    </row>
    <row r="748" spans="4:15" s="122" customFormat="1" ht="14.65" customHeight="1">
      <c r="D748" s="91" t="s">
        <v>9</v>
      </c>
      <c r="E748" s="91" t="str">
        <f>'Scope 3'!$D$19</f>
        <v>All Locations</v>
      </c>
      <c r="F748" s="91"/>
      <c r="G748" s="91" t="str">
        <f>'Scope 3'!$D$35</f>
        <v>Logistics</v>
      </c>
      <c r="H748" s="91" t="str">
        <f>'Scope 3'!$G$37</f>
        <v>Select unit</v>
      </c>
      <c r="I748" s="91" t="str">
        <f>'Scope 3'!$E$37</f>
        <v>Airplane</v>
      </c>
      <c r="J748" s="91" t="str">
        <f t="shared" si="55"/>
        <v>Scope 3All LocationsLogisticsSelect unitAirplane</v>
      </c>
      <c r="K748" s="123">
        <v>2020</v>
      </c>
      <c r="L748" s="91">
        <f>IFERROR(INDEX('Scope 3'!$AD$21:$AJ$62,MATCH(J748,'Scope 3'!$AD$21:$AD$62,0),MATCH(K748,'Scope 3'!$AD$21:$AJ$21,0)),0)</f>
        <v>0</v>
      </c>
      <c r="M748" s="91" t="str">
        <f t="shared" si="56"/>
        <v>Scope 3LogisticsSelect unitAirplane</v>
      </c>
      <c r="N748" s="91">
        <f>IFERROR(INDEX('Emission factors'!$K$14:$P$305,MATCH(M748,'Emission factors'!$J$14:$J$305,0),MATCH(K748,'Emission factors'!$K$12:$P$12,0)),0)</f>
        <v>0</v>
      </c>
      <c r="O748" s="91">
        <f t="shared" si="57"/>
        <v>0</v>
      </c>
    </row>
    <row r="749" spans="4:15" s="122" customFormat="1" ht="14.65" customHeight="1">
      <c r="D749" s="91" t="s">
        <v>9</v>
      </c>
      <c r="E749" s="91" t="str">
        <f>'Scope 3'!$D$19</f>
        <v>All Locations</v>
      </c>
      <c r="F749" s="91"/>
      <c r="G749" s="91" t="str">
        <f>'Scope 3'!$D$35</f>
        <v>Logistics</v>
      </c>
      <c r="H749" s="91" t="str">
        <f>'Scope 3'!$G$37</f>
        <v>Select unit</v>
      </c>
      <c r="I749" s="91" t="str">
        <f>'Scope 3'!$E$37</f>
        <v>Airplane</v>
      </c>
      <c r="J749" s="91" t="str">
        <f t="shared" si="55"/>
        <v>Scope 3All LocationsLogisticsSelect unitAirplane</v>
      </c>
      <c r="K749" s="123">
        <v>2021</v>
      </c>
      <c r="L749" s="91">
        <f>IFERROR(INDEX('Scope 3'!$AD$21:$AJ$62,MATCH(J749,'Scope 3'!$AD$21:$AD$62,0),MATCH(K749,'Scope 3'!$AD$21:$AJ$21,0)),0)</f>
        <v>0</v>
      </c>
      <c r="M749" s="91" t="str">
        <f t="shared" si="56"/>
        <v>Scope 3LogisticsSelect unitAirplane</v>
      </c>
      <c r="N749" s="91">
        <f>IFERROR(INDEX('Emission factors'!$K$14:$P$305,MATCH(M749,'Emission factors'!$J$14:$J$305,0),MATCH(K749,'Emission factors'!$K$12:$P$12,0)),0)</f>
        <v>0</v>
      </c>
      <c r="O749" s="91">
        <f t="shared" si="57"/>
        <v>0</v>
      </c>
    </row>
    <row r="750" spans="4:15" s="122" customFormat="1" ht="14.65" customHeight="1">
      <c r="D750" s="91" t="s">
        <v>9</v>
      </c>
      <c r="E750" s="91" t="str">
        <f>'Scope 3'!$D$19</f>
        <v>All Locations</v>
      </c>
      <c r="F750" s="91"/>
      <c r="G750" s="91" t="str">
        <f>'Scope 3'!$D$35</f>
        <v>Logistics</v>
      </c>
      <c r="H750" s="91" t="str">
        <f>'Scope 3'!$G$37</f>
        <v>Select unit</v>
      </c>
      <c r="I750" s="91" t="str">
        <f>'Scope 3'!$E$37</f>
        <v>Airplane</v>
      </c>
      <c r="J750" s="91" t="str">
        <f t="shared" si="55"/>
        <v>Scope 3All LocationsLogisticsSelect unitAirplane</v>
      </c>
      <c r="K750" s="123">
        <v>2022</v>
      </c>
      <c r="L750" s="91">
        <f>IFERROR(INDEX('Scope 3'!$AD$21:$AJ$62,MATCH(J750,'Scope 3'!$AD$21:$AD$62,0),MATCH(K750,'Scope 3'!$AD$21:$AJ$21,0)),0)</f>
        <v>0</v>
      </c>
      <c r="M750" s="91" t="str">
        <f t="shared" si="56"/>
        <v>Scope 3LogisticsSelect unitAirplane</v>
      </c>
      <c r="N750" s="91">
        <f>IFERROR(INDEX('Emission factors'!$K$14:$P$305,MATCH(M750,'Emission factors'!$J$14:$J$305,0),MATCH(K750,'Emission factors'!$K$12:$P$12,0)),0)</f>
        <v>0</v>
      </c>
      <c r="O750" s="91">
        <f t="shared" si="57"/>
        <v>0</v>
      </c>
    </row>
    <row r="751" spans="4:15" s="122" customFormat="1" ht="14.65" customHeight="1">
      <c r="D751" s="91" t="s">
        <v>9</v>
      </c>
      <c r="E751" s="91" t="str">
        <f>'Scope 3'!$D$19</f>
        <v>All Locations</v>
      </c>
      <c r="F751" s="91"/>
      <c r="G751" s="91" t="str">
        <f>'Scope 3'!$D$35</f>
        <v>Logistics</v>
      </c>
      <c r="H751" s="91" t="str">
        <f>'Scope 3'!$G$37</f>
        <v>Select unit</v>
      </c>
      <c r="I751" s="91" t="str">
        <f>'Scope 3'!$E$37</f>
        <v>Airplane</v>
      </c>
      <c r="J751" s="91" t="str">
        <f t="shared" si="55"/>
        <v>Scope 3All LocationsLogisticsSelect unitAirplane</v>
      </c>
      <c r="K751" s="123">
        <v>2023</v>
      </c>
      <c r="L751" s="91">
        <f>IFERROR(INDEX('Scope 3'!$AD$21:$AJ$62,MATCH(J751,'Scope 3'!$AD$21:$AD$62,0),MATCH(K751,'Scope 3'!$AD$21:$AJ$21,0)),0)</f>
        <v>0</v>
      </c>
      <c r="M751" s="91" t="str">
        <f t="shared" si="56"/>
        <v>Scope 3LogisticsSelect unitAirplane</v>
      </c>
      <c r="N751" s="91">
        <f>IFERROR(INDEX('Emission factors'!$K$14:$P$305,MATCH(M751,'Emission factors'!$J$14:$J$305,0),MATCH(K751,'Emission factors'!$K$12:$P$12,0)),0)</f>
        <v>0</v>
      </c>
      <c r="O751" s="91">
        <f t="shared" si="57"/>
        <v>0</v>
      </c>
    </row>
    <row r="752" spans="4:15" s="122" customFormat="1" ht="14.65" customHeight="1">
      <c r="D752" s="91" t="s">
        <v>9</v>
      </c>
      <c r="E752" s="91" t="str">
        <f>'Scope 3'!$D$19</f>
        <v>All Locations</v>
      </c>
      <c r="F752" s="91"/>
      <c r="G752" s="91" t="str">
        <f>'Scope 3'!$D$35</f>
        <v>Logistics</v>
      </c>
      <c r="H752" s="91" t="str">
        <f>'Scope 3'!$G$37</f>
        <v>Select unit</v>
      </c>
      <c r="I752" s="91" t="str">
        <f>'Scope 3'!$E$37</f>
        <v>Airplane</v>
      </c>
      <c r="J752" s="91" t="str">
        <f t="shared" si="55"/>
        <v>Scope 3All LocationsLogisticsSelect unitAirplane</v>
      </c>
      <c r="K752" s="123">
        <v>2024</v>
      </c>
      <c r="L752" s="91">
        <f>IFERROR(INDEX('Scope 3'!$AD$21:$AJ$62,MATCH(J752,'Scope 3'!$AD$21:$AD$62,0),MATCH(K752,'Scope 3'!$AD$21:$AJ$21,0)),0)</f>
        <v>0</v>
      </c>
      <c r="M752" s="91" t="str">
        <f t="shared" si="56"/>
        <v>Scope 3LogisticsSelect unitAirplane</v>
      </c>
      <c r="N752" s="91">
        <f>IFERROR(INDEX('Emission factors'!$K$14:$P$305,MATCH(M752,'Emission factors'!$J$14:$J$305,0),MATCH(K752,'Emission factors'!$K$12:$P$12,0)),0)</f>
        <v>0</v>
      </c>
      <c r="O752" s="91">
        <f t="shared" si="57"/>
        <v>0</v>
      </c>
    </row>
    <row r="753" spans="4:15" s="122" customFormat="1" ht="14.65" customHeight="1">
      <c r="D753" s="91" t="s">
        <v>9</v>
      </c>
      <c r="E753" s="91" t="str">
        <f>'Scope 3'!$D$19</f>
        <v>All Locations</v>
      </c>
      <c r="F753" s="91"/>
      <c r="G753" s="91" t="str">
        <f>'Scope 3'!$D$35</f>
        <v>Logistics</v>
      </c>
      <c r="H753" s="91" t="str">
        <f>'Scope 3'!$G$37</f>
        <v>Select unit</v>
      </c>
      <c r="I753" s="91" t="str">
        <f>'Scope 3'!$E$37</f>
        <v>Airplane</v>
      </c>
      <c r="J753" s="91" t="str">
        <f t="shared" si="55"/>
        <v>Scope 3All LocationsLogisticsSelect unitAirplane</v>
      </c>
      <c r="K753" s="123">
        <v>2025</v>
      </c>
      <c r="L753" s="91">
        <f>IFERROR(INDEX('Scope 3'!$AD$21:$AJ$62,MATCH(J753,'Scope 3'!$AD$21:$AD$62,0),MATCH(K753,'Scope 3'!$AD$21:$AJ$21,0)),0)</f>
        <v>0</v>
      </c>
      <c r="M753" s="91" t="str">
        <f t="shared" si="56"/>
        <v>Scope 3LogisticsSelect unitAirplane</v>
      </c>
      <c r="N753" s="91">
        <f>IFERROR(INDEX('Emission factors'!$K$14:$P$305,MATCH(M753,'Emission factors'!$J$14:$J$305,0),MATCH(K753,'Emission factors'!$K$12:$P$12,0)),0)</f>
        <v>0</v>
      </c>
      <c r="O753" s="91">
        <f t="shared" si="57"/>
        <v>0</v>
      </c>
    </row>
    <row r="754" spans="4:15" s="122" customFormat="1" ht="14.65" customHeight="1">
      <c r="D754" s="91" t="s">
        <v>9</v>
      </c>
      <c r="E754" s="91" t="str">
        <f>'Scope 3'!$D$19</f>
        <v>All Locations</v>
      </c>
      <c r="F754" s="91"/>
      <c r="G754" s="91" t="str">
        <f>'Scope 3'!$D$35</f>
        <v>Logistics</v>
      </c>
      <c r="H754" s="91" t="str">
        <f>'Scope 3'!$G$38</f>
        <v>Select unit</v>
      </c>
      <c r="I754" s="91" t="str">
        <f>'Scope 3'!$E$38</f>
        <v>Truck</v>
      </c>
      <c r="J754" s="91" t="str">
        <f t="shared" si="55"/>
        <v>Scope 3All LocationsLogisticsSelect unitTruck</v>
      </c>
      <c r="K754" s="123">
        <v>2020</v>
      </c>
      <c r="L754" s="91">
        <f>IFERROR(INDEX('Scope 3'!$AD$21:$AJ$62,MATCH(J754,'Scope 3'!$AD$21:$AD$62,0),MATCH(K754,'Scope 3'!$AD$21:$AJ$21,0)),0)</f>
        <v>0</v>
      </c>
      <c r="M754" s="91" t="str">
        <f t="shared" si="56"/>
        <v>Scope 3LogisticsSelect unitTruck</v>
      </c>
      <c r="N754" s="91">
        <f>IFERROR(INDEX('Emission factors'!$K$14:$P$305,MATCH(M754,'Emission factors'!$J$14:$J$305,0),MATCH(K754,'Emission factors'!$K$12:$P$12,0)),0)</f>
        <v>0</v>
      </c>
      <c r="O754" s="91">
        <f t="shared" si="57"/>
        <v>0</v>
      </c>
    </row>
    <row r="755" spans="4:15" s="122" customFormat="1" ht="14.65" customHeight="1">
      <c r="D755" s="91" t="s">
        <v>9</v>
      </c>
      <c r="E755" s="91" t="str">
        <f>'Scope 3'!$D$19</f>
        <v>All Locations</v>
      </c>
      <c r="F755" s="91"/>
      <c r="G755" s="91" t="str">
        <f>'Scope 3'!$D$35</f>
        <v>Logistics</v>
      </c>
      <c r="H755" s="91" t="str">
        <f>'Scope 3'!$G$38</f>
        <v>Select unit</v>
      </c>
      <c r="I755" s="91" t="str">
        <f>'Scope 3'!$E$38</f>
        <v>Truck</v>
      </c>
      <c r="J755" s="91" t="str">
        <f t="shared" si="55"/>
        <v>Scope 3All LocationsLogisticsSelect unitTruck</v>
      </c>
      <c r="K755" s="123">
        <v>2021</v>
      </c>
      <c r="L755" s="91">
        <f>IFERROR(INDEX('Scope 3'!$AD$21:$AJ$62,MATCH(J755,'Scope 3'!$AD$21:$AD$62,0),MATCH(K755,'Scope 3'!$AD$21:$AJ$21,0)),0)</f>
        <v>0</v>
      </c>
      <c r="M755" s="91" t="str">
        <f t="shared" si="56"/>
        <v>Scope 3LogisticsSelect unitTruck</v>
      </c>
      <c r="N755" s="91">
        <f>IFERROR(INDEX('Emission factors'!$K$14:$P$305,MATCH(M755,'Emission factors'!$J$14:$J$305,0),MATCH(K755,'Emission factors'!$K$12:$P$12,0)),0)</f>
        <v>0</v>
      </c>
      <c r="O755" s="91">
        <f t="shared" si="57"/>
        <v>0</v>
      </c>
    </row>
    <row r="756" spans="4:15" s="122" customFormat="1" ht="14.65" customHeight="1">
      <c r="D756" s="91" t="s">
        <v>9</v>
      </c>
      <c r="E756" s="91" t="str">
        <f>'Scope 3'!$D$19</f>
        <v>All Locations</v>
      </c>
      <c r="F756" s="91"/>
      <c r="G756" s="91" t="str">
        <f>'Scope 3'!$D$35</f>
        <v>Logistics</v>
      </c>
      <c r="H756" s="91" t="str">
        <f>'Scope 3'!$G$38</f>
        <v>Select unit</v>
      </c>
      <c r="I756" s="91" t="str">
        <f>'Scope 3'!$E$38</f>
        <v>Truck</v>
      </c>
      <c r="J756" s="91" t="str">
        <f t="shared" si="55"/>
        <v>Scope 3All LocationsLogisticsSelect unitTruck</v>
      </c>
      <c r="K756" s="123">
        <v>2022</v>
      </c>
      <c r="L756" s="91">
        <f>IFERROR(INDEX('Scope 3'!$AD$21:$AJ$62,MATCH(J756,'Scope 3'!$AD$21:$AD$62,0),MATCH(K756,'Scope 3'!$AD$21:$AJ$21,0)),0)</f>
        <v>0</v>
      </c>
      <c r="M756" s="91" t="str">
        <f t="shared" si="56"/>
        <v>Scope 3LogisticsSelect unitTruck</v>
      </c>
      <c r="N756" s="91">
        <f>IFERROR(INDEX('Emission factors'!$K$14:$P$305,MATCH(M756,'Emission factors'!$J$14:$J$305,0),MATCH(K756,'Emission factors'!$K$12:$P$12,0)),0)</f>
        <v>0</v>
      </c>
      <c r="O756" s="91">
        <f t="shared" si="57"/>
        <v>0</v>
      </c>
    </row>
    <row r="757" spans="4:15" s="122" customFormat="1" ht="14.65" customHeight="1">
      <c r="D757" s="91" t="s">
        <v>9</v>
      </c>
      <c r="E757" s="91" t="str">
        <f>'Scope 3'!$D$19</f>
        <v>All Locations</v>
      </c>
      <c r="F757" s="91"/>
      <c r="G757" s="91" t="str">
        <f>'Scope 3'!$D$35</f>
        <v>Logistics</v>
      </c>
      <c r="H757" s="91" t="str">
        <f>'Scope 3'!$G$38</f>
        <v>Select unit</v>
      </c>
      <c r="I757" s="91" t="str">
        <f>'Scope 3'!$E$38</f>
        <v>Truck</v>
      </c>
      <c r="J757" s="91" t="str">
        <f t="shared" si="55"/>
        <v>Scope 3All LocationsLogisticsSelect unitTruck</v>
      </c>
      <c r="K757" s="123">
        <v>2023</v>
      </c>
      <c r="L757" s="91">
        <f>IFERROR(INDEX('Scope 3'!$AD$21:$AJ$62,MATCH(J757,'Scope 3'!$AD$21:$AD$62,0),MATCH(K757,'Scope 3'!$AD$21:$AJ$21,0)),0)</f>
        <v>0</v>
      </c>
      <c r="M757" s="91" t="str">
        <f t="shared" si="56"/>
        <v>Scope 3LogisticsSelect unitTruck</v>
      </c>
      <c r="N757" s="91">
        <f>IFERROR(INDEX('Emission factors'!$K$14:$P$305,MATCH(M757,'Emission factors'!$J$14:$J$305,0),MATCH(K757,'Emission factors'!$K$12:$P$12,0)),0)</f>
        <v>0</v>
      </c>
      <c r="O757" s="91">
        <f t="shared" si="57"/>
        <v>0</v>
      </c>
    </row>
    <row r="758" spans="4:15" s="122" customFormat="1" ht="14.65" customHeight="1">
      <c r="D758" s="91" t="s">
        <v>9</v>
      </c>
      <c r="E758" s="91" t="str">
        <f>'Scope 3'!$D$19</f>
        <v>All Locations</v>
      </c>
      <c r="F758" s="91"/>
      <c r="G758" s="91" t="str">
        <f>'Scope 3'!$D$35</f>
        <v>Logistics</v>
      </c>
      <c r="H758" s="91" t="str">
        <f>'Scope 3'!$G$38</f>
        <v>Select unit</v>
      </c>
      <c r="I758" s="91" t="str">
        <f>'Scope 3'!$E$38</f>
        <v>Truck</v>
      </c>
      <c r="J758" s="91" t="str">
        <f t="shared" si="55"/>
        <v>Scope 3All LocationsLogisticsSelect unitTruck</v>
      </c>
      <c r="K758" s="123">
        <v>2024</v>
      </c>
      <c r="L758" s="91">
        <f>IFERROR(INDEX('Scope 3'!$AD$21:$AJ$62,MATCH(J758,'Scope 3'!$AD$21:$AD$62,0),MATCH(K758,'Scope 3'!$AD$21:$AJ$21,0)),0)</f>
        <v>0</v>
      </c>
      <c r="M758" s="91" t="str">
        <f t="shared" si="56"/>
        <v>Scope 3LogisticsSelect unitTruck</v>
      </c>
      <c r="N758" s="91">
        <f>IFERROR(INDEX('Emission factors'!$K$14:$P$305,MATCH(M758,'Emission factors'!$J$14:$J$305,0),MATCH(K758,'Emission factors'!$K$12:$P$12,0)),0)</f>
        <v>0</v>
      </c>
      <c r="O758" s="91">
        <f t="shared" si="57"/>
        <v>0</v>
      </c>
    </row>
    <row r="759" spans="4:15" s="122" customFormat="1" ht="14.65" customHeight="1">
      <c r="D759" s="91" t="s">
        <v>9</v>
      </c>
      <c r="E759" s="91" t="str">
        <f>'Scope 3'!$D$19</f>
        <v>All Locations</v>
      </c>
      <c r="F759" s="91"/>
      <c r="G759" s="91" t="str">
        <f>'Scope 3'!$D$35</f>
        <v>Logistics</v>
      </c>
      <c r="H759" s="91" t="str">
        <f>'Scope 3'!$G$38</f>
        <v>Select unit</v>
      </c>
      <c r="I759" s="91" t="str">
        <f>'Scope 3'!$E$38</f>
        <v>Truck</v>
      </c>
      <c r="J759" s="91" t="str">
        <f t="shared" si="55"/>
        <v>Scope 3All LocationsLogisticsSelect unitTruck</v>
      </c>
      <c r="K759" s="123">
        <v>2025</v>
      </c>
      <c r="L759" s="91">
        <f>IFERROR(INDEX('Scope 3'!$AD$21:$AJ$62,MATCH(J759,'Scope 3'!$AD$21:$AD$62,0),MATCH(K759,'Scope 3'!$AD$21:$AJ$21,0)),0)</f>
        <v>0</v>
      </c>
      <c r="M759" s="91" t="str">
        <f t="shared" si="56"/>
        <v>Scope 3LogisticsSelect unitTruck</v>
      </c>
      <c r="N759" s="91">
        <f>IFERROR(INDEX('Emission factors'!$K$14:$P$305,MATCH(M759,'Emission factors'!$J$14:$J$305,0),MATCH(K759,'Emission factors'!$K$12:$P$12,0)),0)</f>
        <v>0</v>
      </c>
      <c r="O759" s="91">
        <f t="shared" si="57"/>
        <v>0</v>
      </c>
    </row>
    <row r="760" spans="4:15" s="122" customFormat="1" ht="14.65" customHeight="1">
      <c r="D760" s="91" t="s">
        <v>9</v>
      </c>
      <c r="E760" s="91" t="str">
        <f>'Scope 3'!$D$19</f>
        <v>All Locations</v>
      </c>
      <c r="F760" s="91"/>
      <c r="G760" s="91" t="str">
        <f>'Scope 3'!$D$42</f>
        <v>Waste</v>
      </c>
      <c r="H760" s="91" t="str">
        <f>'Scope 3'!$G$42</f>
        <v>EUR</v>
      </c>
      <c r="I760" s="91" t="str">
        <f>'Scope 3'!$E$42</f>
        <v>Waste processing</v>
      </c>
      <c r="J760" s="91" t="str">
        <f t="shared" si="55"/>
        <v>Scope 3All LocationsWasteEURWaste processing</v>
      </c>
      <c r="K760" s="123">
        <v>2020</v>
      </c>
      <c r="L760" s="91">
        <f>IFERROR(INDEX('Scope 3'!$AD$21:$AJ$62,MATCH(J760,'Scope 3'!$AD$21:$AD$62,0),MATCH(K760,'Scope 3'!$AD$21:$AJ$21,0)),0)</f>
        <v>0</v>
      </c>
      <c r="M760" s="91" t="str">
        <f t="shared" si="56"/>
        <v>Scope 3WasteEURWaste processing</v>
      </c>
      <c r="N760" s="91">
        <f>IFERROR(INDEX('Emission factors'!$K$14:$P$305,MATCH(M760,'Emission factors'!$J$14:$J$305,0),MATCH(K760,'Emission factors'!$K$12:$P$12,0)),0)</f>
        <v>0</v>
      </c>
      <c r="O760" s="91">
        <f t="shared" si="57"/>
        <v>0</v>
      </c>
    </row>
    <row r="761" spans="4:15" s="122" customFormat="1" ht="14.65" customHeight="1">
      <c r="D761" s="91" t="s">
        <v>9</v>
      </c>
      <c r="E761" s="91" t="str">
        <f>'Scope 3'!$D$19</f>
        <v>All Locations</v>
      </c>
      <c r="F761" s="91"/>
      <c r="G761" s="91" t="str">
        <f>'Scope 3'!$D$42</f>
        <v>Waste</v>
      </c>
      <c r="H761" s="91" t="str">
        <f>'Scope 3'!$G$42</f>
        <v>EUR</v>
      </c>
      <c r="I761" s="91" t="str">
        <f>'Scope 3'!$E$42</f>
        <v>Waste processing</v>
      </c>
      <c r="J761" s="91" t="str">
        <f t="shared" ref="J761:J824" si="58">D761&amp;E761&amp;G761&amp;H761&amp;I761</f>
        <v>Scope 3All LocationsWasteEURWaste processing</v>
      </c>
      <c r="K761" s="123">
        <v>2021</v>
      </c>
      <c r="L761" s="91">
        <f>IFERROR(INDEX('Scope 3'!$AD$21:$AJ$62,MATCH(J761,'Scope 3'!$AD$21:$AD$62,0),MATCH(K761,'Scope 3'!$AD$21:$AJ$21,0)),0)</f>
        <v>0</v>
      </c>
      <c r="M761" s="91" t="str">
        <f t="shared" si="56"/>
        <v>Scope 3WasteEURWaste processing</v>
      </c>
      <c r="N761" s="91">
        <f>IFERROR(INDEX('Emission factors'!$K$14:$P$305,MATCH(M761,'Emission factors'!$J$14:$J$305,0),MATCH(K761,'Emission factors'!$K$12:$P$12,0)),0)</f>
        <v>0</v>
      </c>
      <c r="O761" s="91">
        <f t="shared" si="57"/>
        <v>0</v>
      </c>
    </row>
    <row r="762" spans="4:15" s="122" customFormat="1" ht="14.65" customHeight="1">
      <c r="D762" s="91" t="s">
        <v>9</v>
      </c>
      <c r="E762" s="91" t="str">
        <f>'Scope 3'!$D$19</f>
        <v>All Locations</v>
      </c>
      <c r="F762" s="91"/>
      <c r="G762" s="91" t="str">
        <f>'Scope 3'!$D$42</f>
        <v>Waste</v>
      </c>
      <c r="H762" s="91" t="str">
        <f>'Scope 3'!$G$42</f>
        <v>EUR</v>
      </c>
      <c r="I762" s="91" t="str">
        <f>'Scope 3'!$E$42</f>
        <v>Waste processing</v>
      </c>
      <c r="J762" s="91" t="str">
        <f t="shared" si="58"/>
        <v>Scope 3All LocationsWasteEURWaste processing</v>
      </c>
      <c r="K762" s="123">
        <v>2022</v>
      </c>
      <c r="L762" s="91">
        <f>IFERROR(INDEX('Scope 3'!$AD$21:$AJ$62,MATCH(J762,'Scope 3'!$AD$21:$AD$62,0),MATCH(K762,'Scope 3'!$AD$21:$AJ$21,0)),0)</f>
        <v>0</v>
      </c>
      <c r="M762" s="91" t="str">
        <f t="shared" si="56"/>
        <v>Scope 3WasteEURWaste processing</v>
      </c>
      <c r="N762" s="91">
        <f>IFERROR(INDEX('Emission factors'!$K$14:$P$305,MATCH(M762,'Emission factors'!$J$14:$J$305,0),MATCH(K762,'Emission factors'!$K$12:$P$12,0)),0)</f>
        <v>0</v>
      </c>
      <c r="O762" s="91">
        <f t="shared" si="57"/>
        <v>0</v>
      </c>
    </row>
    <row r="763" spans="4:15" s="122" customFormat="1" ht="14.65" customHeight="1">
      <c r="D763" s="91" t="s">
        <v>9</v>
      </c>
      <c r="E763" s="91" t="str">
        <f>'Scope 3'!$D$19</f>
        <v>All Locations</v>
      </c>
      <c r="F763" s="91"/>
      <c r="G763" s="91" t="str">
        <f>'Scope 3'!$D$42</f>
        <v>Waste</v>
      </c>
      <c r="H763" s="91" t="str">
        <f>'Scope 3'!$G$42</f>
        <v>EUR</v>
      </c>
      <c r="I763" s="91" t="str">
        <f>'Scope 3'!$E$42</f>
        <v>Waste processing</v>
      </c>
      <c r="J763" s="91" t="str">
        <f t="shared" si="58"/>
        <v>Scope 3All LocationsWasteEURWaste processing</v>
      </c>
      <c r="K763" s="123">
        <v>2023</v>
      </c>
      <c r="L763" s="91">
        <f>IFERROR(INDEX('Scope 3'!$AD$21:$AJ$62,MATCH(J763,'Scope 3'!$AD$21:$AD$62,0),MATCH(K763,'Scope 3'!$AD$21:$AJ$21,0)),0)</f>
        <v>0</v>
      </c>
      <c r="M763" s="91" t="str">
        <f t="shared" si="56"/>
        <v>Scope 3WasteEURWaste processing</v>
      </c>
      <c r="N763" s="91">
        <f>IFERROR(INDEX('Emission factors'!$K$14:$P$305,MATCH(M763,'Emission factors'!$J$14:$J$305,0),MATCH(K763,'Emission factors'!$K$12:$P$12,0)),0)</f>
        <v>0</v>
      </c>
      <c r="O763" s="91">
        <f t="shared" si="57"/>
        <v>0</v>
      </c>
    </row>
    <row r="764" spans="4:15" s="122" customFormat="1" ht="14.65" customHeight="1">
      <c r="D764" s="91" t="s">
        <v>9</v>
      </c>
      <c r="E764" s="91" t="str">
        <f>'Scope 3'!$D$19</f>
        <v>All Locations</v>
      </c>
      <c r="F764" s="91"/>
      <c r="G764" s="91" t="str">
        <f>'Scope 3'!$D$42</f>
        <v>Waste</v>
      </c>
      <c r="H764" s="91" t="str">
        <f>'Scope 3'!$G$42</f>
        <v>EUR</v>
      </c>
      <c r="I764" s="91" t="str">
        <f>'Scope 3'!$E$42</f>
        <v>Waste processing</v>
      </c>
      <c r="J764" s="91" t="str">
        <f t="shared" si="58"/>
        <v>Scope 3All LocationsWasteEURWaste processing</v>
      </c>
      <c r="K764" s="123">
        <v>2024</v>
      </c>
      <c r="L764" s="91">
        <f>IFERROR(INDEX('Scope 3'!$AD$21:$AJ$62,MATCH(J764,'Scope 3'!$AD$21:$AD$62,0),MATCH(K764,'Scope 3'!$AD$21:$AJ$21,0)),0)</f>
        <v>0</v>
      </c>
      <c r="M764" s="91" t="str">
        <f t="shared" si="56"/>
        <v>Scope 3WasteEURWaste processing</v>
      </c>
      <c r="N764" s="91">
        <f>IFERROR(INDEX('Emission factors'!$K$14:$P$305,MATCH(M764,'Emission factors'!$J$14:$J$305,0),MATCH(K764,'Emission factors'!$K$12:$P$12,0)),0)</f>
        <v>0</v>
      </c>
      <c r="O764" s="91">
        <f t="shared" si="57"/>
        <v>0</v>
      </c>
    </row>
    <row r="765" spans="4:15" s="122" customFormat="1" ht="14.65" customHeight="1">
      <c r="D765" s="91" t="s">
        <v>9</v>
      </c>
      <c r="E765" s="91" t="str">
        <f>'Scope 3'!$D$19</f>
        <v>All Locations</v>
      </c>
      <c r="F765" s="91"/>
      <c r="G765" s="91" t="str">
        <f>'Scope 3'!$D$42</f>
        <v>Waste</v>
      </c>
      <c r="H765" s="91" t="str">
        <f>'Scope 3'!$G$42</f>
        <v>EUR</v>
      </c>
      <c r="I765" s="91" t="str">
        <f>'Scope 3'!$E$42</f>
        <v>Waste processing</v>
      </c>
      <c r="J765" s="91" t="str">
        <f t="shared" si="58"/>
        <v>Scope 3All LocationsWasteEURWaste processing</v>
      </c>
      <c r="K765" s="123">
        <v>2025</v>
      </c>
      <c r="L765" s="91">
        <f>IFERROR(INDEX('Scope 3'!$AD$21:$AJ$62,MATCH(J765,'Scope 3'!$AD$21:$AD$62,0),MATCH(K765,'Scope 3'!$AD$21:$AJ$21,0)),0)</f>
        <v>0</v>
      </c>
      <c r="M765" s="91" t="str">
        <f t="shared" si="56"/>
        <v>Scope 3WasteEURWaste processing</v>
      </c>
      <c r="N765" s="91">
        <f>IFERROR(INDEX('Emission factors'!$K$14:$P$305,MATCH(M765,'Emission factors'!$J$14:$J$305,0),MATCH(K765,'Emission factors'!$K$12:$P$12,0)),0)</f>
        <v>0</v>
      </c>
      <c r="O765" s="91">
        <f t="shared" si="57"/>
        <v>0</v>
      </c>
    </row>
    <row r="766" spans="4:15" s="122" customFormat="1" ht="14.65" customHeight="1">
      <c r="D766" s="91" t="s">
        <v>9</v>
      </c>
      <c r="E766" s="91" t="str">
        <f>'Scope 3'!$D$19</f>
        <v>All Locations</v>
      </c>
      <c r="F766" s="91"/>
      <c r="G766" s="91" t="str">
        <f>'Scope 3'!$D$45</f>
        <v>Purchased goods &amp; services</v>
      </c>
      <c r="H766" s="91" t="str">
        <f>'Scope 3'!$G$45</f>
        <v>EUR</v>
      </c>
      <c r="I766" s="91">
        <f>'Scope 3'!$F$45</f>
        <v>0</v>
      </c>
      <c r="J766" s="91" t="str">
        <f t="shared" si="58"/>
        <v>Scope 3All LocationsPurchased goods &amp; servicesEUR0</v>
      </c>
      <c r="K766" s="123">
        <v>2020</v>
      </c>
      <c r="L766" s="91">
        <f>IFERROR(INDEX('Scope 3'!$AD$21:$AJ$62,MATCH(J766,'Scope 3'!$AD$21:$AD$62,0),MATCH(K766,'Scope 3'!$AD$21:$AJ$21,0)),0)</f>
        <v>0</v>
      </c>
      <c r="M766" s="91" t="str">
        <f t="shared" si="56"/>
        <v>Scope 3Purchased goods &amp; servicesEUR0</v>
      </c>
      <c r="N766" s="91">
        <f>IFERROR(INDEX('Emission factors'!$K$14:$P$305,MATCH(M766,'Emission factors'!$J$14:$J$305,0),MATCH(K766,'Emission factors'!$K$12:$P$12,0)),0)</f>
        <v>0</v>
      </c>
      <c r="O766" s="91">
        <f t="shared" si="57"/>
        <v>0</v>
      </c>
    </row>
    <row r="767" spans="4:15" s="122" customFormat="1" ht="14.65" customHeight="1">
      <c r="D767" s="91" t="s">
        <v>9</v>
      </c>
      <c r="E767" s="91" t="str">
        <f>'Scope 3'!$D$19</f>
        <v>All Locations</v>
      </c>
      <c r="F767" s="91"/>
      <c r="G767" s="91" t="str">
        <f>'Scope 3'!$D$45</f>
        <v>Purchased goods &amp; services</v>
      </c>
      <c r="H767" s="91" t="str">
        <f>'Scope 3'!$G$45</f>
        <v>EUR</v>
      </c>
      <c r="I767" s="91">
        <f>'Scope 3'!$F$45</f>
        <v>0</v>
      </c>
      <c r="J767" s="91" t="str">
        <f t="shared" si="58"/>
        <v>Scope 3All LocationsPurchased goods &amp; servicesEUR0</v>
      </c>
      <c r="K767" s="123">
        <v>2021</v>
      </c>
      <c r="L767" s="91">
        <f>IFERROR(INDEX('Scope 3'!$AD$21:$AJ$62,MATCH(J767,'Scope 3'!$AD$21:$AD$62,0),MATCH(K767,'Scope 3'!$AD$21:$AJ$21,0)),0)</f>
        <v>0</v>
      </c>
      <c r="M767" s="91" t="str">
        <f t="shared" si="56"/>
        <v>Scope 3Purchased goods &amp; servicesEUR0</v>
      </c>
      <c r="N767" s="91">
        <f>IFERROR(INDEX('Emission factors'!$K$14:$P$305,MATCH(M767,'Emission factors'!$J$14:$J$305,0),MATCH(K767,'Emission factors'!$K$12:$P$12,0)),0)</f>
        <v>0</v>
      </c>
      <c r="O767" s="91">
        <f t="shared" si="57"/>
        <v>0</v>
      </c>
    </row>
    <row r="768" spans="4:15" s="122" customFormat="1" ht="14.65" customHeight="1">
      <c r="D768" s="91" t="s">
        <v>9</v>
      </c>
      <c r="E768" s="91" t="str">
        <f>'Scope 3'!$D$19</f>
        <v>All Locations</v>
      </c>
      <c r="F768" s="91"/>
      <c r="G768" s="91" t="str">
        <f>'Scope 3'!$D$45</f>
        <v>Purchased goods &amp; services</v>
      </c>
      <c r="H768" s="91" t="str">
        <f>'Scope 3'!$G$45</f>
        <v>EUR</v>
      </c>
      <c r="I768" s="91">
        <f>'Scope 3'!$F$45</f>
        <v>0</v>
      </c>
      <c r="J768" s="91" t="str">
        <f t="shared" si="58"/>
        <v>Scope 3All LocationsPurchased goods &amp; servicesEUR0</v>
      </c>
      <c r="K768" s="123">
        <v>2022</v>
      </c>
      <c r="L768" s="91">
        <f>IFERROR(INDEX('Scope 3'!$AD$21:$AJ$62,MATCH(J768,'Scope 3'!$AD$21:$AD$62,0),MATCH(K768,'Scope 3'!$AD$21:$AJ$21,0)),0)</f>
        <v>0</v>
      </c>
      <c r="M768" s="91" t="str">
        <f t="shared" si="56"/>
        <v>Scope 3Purchased goods &amp; servicesEUR0</v>
      </c>
      <c r="N768" s="91">
        <f>IFERROR(INDEX('Emission factors'!$K$14:$P$305,MATCH(M768,'Emission factors'!$J$14:$J$305,0),MATCH(K768,'Emission factors'!$K$12:$P$12,0)),0)</f>
        <v>0</v>
      </c>
      <c r="O768" s="91">
        <f t="shared" si="57"/>
        <v>0</v>
      </c>
    </row>
    <row r="769" spans="4:15" s="122" customFormat="1" ht="14.65" customHeight="1">
      <c r="D769" s="91" t="s">
        <v>9</v>
      </c>
      <c r="E769" s="91" t="str">
        <f>'Scope 3'!$D$19</f>
        <v>All Locations</v>
      </c>
      <c r="F769" s="91"/>
      <c r="G769" s="91" t="str">
        <f>'Scope 3'!$D$45</f>
        <v>Purchased goods &amp; services</v>
      </c>
      <c r="H769" s="91" t="str">
        <f>'Scope 3'!$G$45</f>
        <v>EUR</v>
      </c>
      <c r="I769" s="91">
        <f>'Scope 3'!$F$45</f>
        <v>0</v>
      </c>
      <c r="J769" s="91" t="str">
        <f t="shared" si="58"/>
        <v>Scope 3All LocationsPurchased goods &amp; servicesEUR0</v>
      </c>
      <c r="K769" s="123">
        <v>2023</v>
      </c>
      <c r="L769" s="91">
        <f>IFERROR(INDEX('Scope 3'!$AD$21:$AJ$62,MATCH(J769,'Scope 3'!$AD$21:$AD$62,0),MATCH(K769,'Scope 3'!$AD$21:$AJ$21,0)),0)</f>
        <v>0</v>
      </c>
      <c r="M769" s="91" t="str">
        <f t="shared" si="56"/>
        <v>Scope 3Purchased goods &amp; servicesEUR0</v>
      </c>
      <c r="N769" s="91">
        <f>IFERROR(INDEX('Emission factors'!$K$14:$P$305,MATCH(M769,'Emission factors'!$J$14:$J$305,0),MATCH(K769,'Emission factors'!$K$12:$P$12,0)),0)</f>
        <v>0</v>
      </c>
      <c r="O769" s="91">
        <f t="shared" si="57"/>
        <v>0</v>
      </c>
    </row>
    <row r="770" spans="4:15" s="122" customFormat="1" ht="14.65" customHeight="1">
      <c r="D770" s="91" t="s">
        <v>9</v>
      </c>
      <c r="E770" s="91" t="str">
        <f>'Scope 3'!$D$19</f>
        <v>All Locations</v>
      </c>
      <c r="F770" s="91"/>
      <c r="G770" s="91" t="str">
        <f>'Scope 3'!$D$45</f>
        <v>Purchased goods &amp; services</v>
      </c>
      <c r="H770" s="91" t="str">
        <f>'Scope 3'!$G$45</f>
        <v>EUR</v>
      </c>
      <c r="I770" s="91">
        <f>'Scope 3'!$F$45</f>
        <v>0</v>
      </c>
      <c r="J770" s="91" t="str">
        <f t="shared" si="58"/>
        <v>Scope 3All LocationsPurchased goods &amp; servicesEUR0</v>
      </c>
      <c r="K770" s="123">
        <v>2024</v>
      </c>
      <c r="L770" s="91">
        <f>IFERROR(INDEX('Scope 3'!$AD$21:$AJ$62,MATCH(J770,'Scope 3'!$AD$21:$AD$62,0),MATCH(K770,'Scope 3'!$AD$21:$AJ$21,0)),0)</f>
        <v>0</v>
      </c>
      <c r="M770" s="91" t="str">
        <f t="shared" si="56"/>
        <v>Scope 3Purchased goods &amp; servicesEUR0</v>
      </c>
      <c r="N770" s="91">
        <f>IFERROR(INDEX('Emission factors'!$K$14:$P$305,MATCH(M770,'Emission factors'!$J$14:$J$305,0),MATCH(K770,'Emission factors'!$K$12:$P$12,0)),0)</f>
        <v>0</v>
      </c>
      <c r="O770" s="91">
        <f t="shared" si="57"/>
        <v>0</v>
      </c>
    </row>
    <row r="771" spans="4:15" s="122" customFormat="1" ht="14.65" customHeight="1">
      <c r="D771" s="91" t="s">
        <v>9</v>
      </c>
      <c r="E771" s="91" t="str">
        <f>'Scope 3'!$D$19</f>
        <v>All Locations</v>
      </c>
      <c r="F771" s="91"/>
      <c r="G771" s="91" t="str">
        <f>'Scope 3'!$D$45</f>
        <v>Purchased goods &amp; services</v>
      </c>
      <c r="H771" s="91" t="str">
        <f>'Scope 3'!$G$45</f>
        <v>EUR</v>
      </c>
      <c r="I771" s="91">
        <f>'Scope 3'!$F$45</f>
        <v>0</v>
      </c>
      <c r="J771" s="91" t="str">
        <f t="shared" si="58"/>
        <v>Scope 3All LocationsPurchased goods &amp; servicesEUR0</v>
      </c>
      <c r="K771" s="123">
        <v>2025</v>
      </c>
      <c r="L771" s="91">
        <f>IFERROR(INDEX('Scope 3'!$AD$21:$AJ$62,MATCH(J771,'Scope 3'!$AD$21:$AD$62,0),MATCH(K771,'Scope 3'!$AD$21:$AJ$21,0)),0)</f>
        <v>0</v>
      </c>
      <c r="M771" s="91" t="str">
        <f t="shared" si="56"/>
        <v>Scope 3Purchased goods &amp; servicesEUR0</v>
      </c>
      <c r="N771" s="91">
        <f>IFERROR(INDEX('Emission factors'!$K$14:$P$305,MATCH(M771,'Emission factors'!$J$14:$J$305,0),MATCH(K771,'Emission factors'!$K$12:$P$12,0)),0)</f>
        <v>0</v>
      </c>
      <c r="O771" s="91">
        <f t="shared" si="57"/>
        <v>0</v>
      </c>
    </row>
    <row r="772" spans="4:15" s="122" customFormat="1" ht="14.65" customHeight="1">
      <c r="D772" s="91" t="s">
        <v>9</v>
      </c>
      <c r="E772" s="91" t="str">
        <f>'Scope 3'!$D$19</f>
        <v>All Locations</v>
      </c>
      <c r="F772" s="91"/>
      <c r="G772" s="91" t="str">
        <f>'Scope 3'!$D$45</f>
        <v>Purchased goods &amp; services</v>
      </c>
      <c r="H772" s="91" t="str">
        <f>'Scope 3'!$G$46</f>
        <v>EUR</v>
      </c>
      <c r="I772" s="91">
        <f>'Scope 3'!$F$46</f>
        <v>0</v>
      </c>
      <c r="J772" s="91" t="str">
        <f t="shared" si="58"/>
        <v>Scope 3All LocationsPurchased goods &amp; servicesEUR0</v>
      </c>
      <c r="K772" s="123">
        <v>2020</v>
      </c>
      <c r="L772" s="91">
        <f>IFERROR(INDEX('Scope 3'!$AD$21:$AJ$62,MATCH(J772,'Scope 3'!$AD$21:$AD$62,0),MATCH(K772,'Scope 3'!$AD$21:$AJ$21,0)),0)</f>
        <v>0</v>
      </c>
      <c r="M772" s="91" t="str">
        <f t="shared" si="56"/>
        <v>Scope 3Purchased goods &amp; servicesEUR0</v>
      </c>
      <c r="N772" s="91">
        <f>IFERROR(INDEX('Emission factors'!$K$14:$P$305,MATCH(M772,'Emission factors'!$J$14:$J$305,0),MATCH(K772,'Emission factors'!$K$12:$P$12,0)),0)</f>
        <v>0</v>
      </c>
      <c r="O772" s="91">
        <f t="shared" si="57"/>
        <v>0</v>
      </c>
    </row>
    <row r="773" spans="4:15" s="122" customFormat="1" ht="14.65" customHeight="1">
      <c r="D773" s="91" t="s">
        <v>9</v>
      </c>
      <c r="E773" s="91" t="str">
        <f>'Scope 3'!$D$19</f>
        <v>All Locations</v>
      </c>
      <c r="F773" s="91"/>
      <c r="G773" s="91" t="str">
        <f>'Scope 3'!$D$45</f>
        <v>Purchased goods &amp; services</v>
      </c>
      <c r="H773" s="91" t="str">
        <f>'Scope 3'!$G$46</f>
        <v>EUR</v>
      </c>
      <c r="I773" s="91">
        <f>'Scope 3'!$F$46</f>
        <v>0</v>
      </c>
      <c r="J773" s="91" t="str">
        <f t="shared" si="58"/>
        <v>Scope 3All LocationsPurchased goods &amp; servicesEUR0</v>
      </c>
      <c r="K773" s="123">
        <v>2021</v>
      </c>
      <c r="L773" s="91">
        <f>IFERROR(INDEX('Scope 3'!$AD$21:$AJ$62,MATCH(J773,'Scope 3'!$AD$21:$AD$62,0),MATCH(K773,'Scope 3'!$AD$21:$AJ$21,0)),0)</f>
        <v>0</v>
      </c>
      <c r="M773" s="91" t="str">
        <f t="shared" ref="M773:M836" si="59">D773&amp;G773&amp;H773&amp;I773</f>
        <v>Scope 3Purchased goods &amp; servicesEUR0</v>
      </c>
      <c r="N773" s="91">
        <f>IFERROR(INDEX('Emission factors'!$K$14:$P$305,MATCH(M773,'Emission factors'!$J$14:$J$305,0),MATCH(K773,'Emission factors'!$K$12:$P$12,0)),0)</f>
        <v>0</v>
      </c>
      <c r="O773" s="91">
        <f t="shared" ref="O773:O836" si="60">L773*N773</f>
        <v>0</v>
      </c>
    </row>
    <row r="774" spans="4:15" s="122" customFormat="1" ht="14.65" customHeight="1">
      <c r="D774" s="91" t="s">
        <v>9</v>
      </c>
      <c r="E774" s="91" t="str">
        <f>'Scope 3'!$D$19</f>
        <v>All Locations</v>
      </c>
      <c r="F774" s="91"/>
      <c r="G774" s="91" t="str">
        <f>'Scope 3'!$D$45</f>
        <v>Purchased goods &amp; services</v>
      </c>
      <c r="H774" s="91" t="str">
        <f>'Scope 3'!$G$46</f>
        <v>EUR</v>
      </c>
      <c r="I774" s="91">
        <f>'Scope 3'!$F$46</f>
        <v>0</v>
      </c>
      <c r="J774" s="91" t="str">
        <f t="shared" si="58"/>
        <v>Scope 3All LocationsPurchased goods &amp; servicesEUR0</v>
      </c>
      <c r="K774" s="123">
        <v>2022</v>
      </c>
      <c r="L774" s="91">
        <f>IFERROR(INDEX('Scope 3'!$AD$21:$AJ$62,MATCH(J774,'Scope 3'!$AD$21:$AD$62,0),MATCH(K774,'Scope 3'!$AD$21:$AJ$21,0)),0)</f>
        <v>0</v>
      </c>
      <c r="M774" s="91" t="str">
        <f t="shared" si="59"/>
        <v>Scope 3Purchased goods &amp; servicesEUR0</v>
      </c>
      <c r="N774" s="91">
        <f>IFERROR(INDEX('Emission factors'!$K$14:$P$305,MATCH(M774,'Emission factors'!$J$14:$J$305,0),MATCH(K774,'Emission factors'!$K$12:$P$12,0)),0)</f>
        <v>0</v>
      </c>
      <c r="O774" s="91">
        <f t="shared" si="60"/>
        <v>0</v>
      </c>
    </row>
    <row r="775" spans="4:15" s="122" customFormat="1" ht="14.65" customHeight="1">
      <c r="D775" s="91" t="s">
        <v>9</v>
      </c>
      <c r="E775" s="91" t="str">
        <f>'Scope 3'!$D$19</f>
        <v>All Locations</v>
      </c>
      <c r="F775" s="91"/>
      <c r="G775" s="91" t="str">
        <f>'Scope 3'!$D$45</f>
        <v>Purchased goods &amp; services</v>
      </c>
      <c r="H775" s="91" t="str">
        <f>'Scope 3'!$G$46</f>
        <v>EUR</v>
      </c>
      <c r="I775" s="91">
        <f>'Scope 3'!$F$46</f>
        <v>0</v>
      </c>
      <c r="J775" s="91" t="str">
        <f t="shared" si="58"/>
        <v>Scope 3All LocationsPurchased goods &amp; servicesEUR0</v>
      </c>
      <c r="K775" s="123">
        <v>2023</v>
      </c>
      <c r="L775" s="91">
        <f>IFERROR(INDEX('Scope 3'!$AD$21:$AJ$62,MATCH(J775,'Scope 3'!$AD$21:$AD$62,0),MATCH(K775,'Scope 3'!$AD$21:$AJ$21,0)),0)</f>
        <v>0</v>
      </c>
      <c r="M775" s="91" t="str">
        <f t="shared" si="59"/>
        <v>Scope 3Purchased goods &amp; servicesEUR0</v>
      </c>
      <c r="N775" s="91">
        <f>IFERROR(INDEX('Emission factors'!$K$14:$P$305,MATCH(M775,'Emission factors'!$J$14:$J$305,0),MATCH(K775,'Emission factors'!$K$12:$P$12,0)),0)</f>
        <v>0</v>
      </c>
      <c r="O775" s="91">
        <f t="shared" si="60"/>
        <v>0</v>
      </c>
    </row>
    <row r="776" spans="4:15" s="122" customFormat="1" ht="14.65" customHeight="1">
      <c r="D776" s="91" t="s">
        <v>9</v>
      </c>
      <c r="E776" s="91" t="str">
        <f>'Scope 3'!$D$19</f>
        <v>All Locations</v>
      </c>
      <c r="F776" s="91"/>
      <c r="G776" s="91" t="str">
        <f>'Scope 3'!$D$45</f>
        <v>Purchased goods &amp; services</v>
      </c>
      <c r="H776" s="91" t="str">
        <f>'Scope 3'!$G$46</f>
        <v>EUR</v>
      </c>
      <c r="I776" s="91">
        <f>'Scope 3'!$F$46</f>
        <v>0</v>
      </c>
      <c r="J776" s="91" t="str">
        <f t="shared" si="58"/>
        <v>Scope 3All LocationsPurchased goods &amp; servicesEUR0</v>
      </c>
      <c r="K776" s="123">
        <v>2024</v>
      </c>
      <c r="L776" s="91">
        <f>IFERROR(INDEX('Scope 3'!$AD$21:$AJ$62,MATCH(J776,'Scope 3'!$AD$21:$AD$62,0),MATCH(K776,'Scope 3'!$AD$21:$AJ$21,0)),0)</f>
        <v>0</v>
      </c>
      <c r="M776" s="91" t="str">
        <f t="shared" si="59"/>
        <v>Scope 3Purchased goods &amp; servicesEUR0</v>
      </c>
      <c r="N776" s="91">
        <f>IFERROR(INDEX('Emission factors'!$K$14:$P$305,MATCH(M776,'Emission factors'!$J$14:$J$305,0),MATCH(K776,'Emission factors'!$K$12:$P$12,0)),0)</f>
        <v>0</v>
      </c>
      <c r="O776" s="91">
        <f t="shared" si="60"/>
        <v>0</v>
      </c>
    </row>
    <row r="777" spans="4:15" s="122" customFormat="1" ht="14.65" customHeight="1">
      <c r="D777" s="91" t="s">
        <v>9</v>
      </c>
      <c r="E777" s="91" t="str">
        <f>'Scope 3'!$D$19</f>
        <v>All Locations</v>
      </c>
      <c r="F777" s="91"/>
      <c r="G777" s="91" t="str">
        <f>'Scope 3'!$D$45</f>
        <v>Purchased goods &amp; services</v>
      </c>
      <c r="H777" s="91" t="str">
        <f>'Scope 3'!$G$46</f>
        <v>EUR</v>
      </c>
      <c r="I777" s="91">
        <f>'Scope 3'!$F$46</f>
        <v>0</v>
      </c>
      <c r="J777" s="91" t="str">
        <f t="shared" si="58"/>
        <v>Scope 3All LocationsPurchased goods &amp; servicesEUR0</v>
      </c>
      <c r="K777" s="123">
        <v>2025</v>
      </c>
      <c r="L777" s="91">
        <f>IFERROR(INDEX('Scope 3'!$AD$21:$AJ$62,MATCH(J777,'Scope 3'!$AD$21:$AD$62,0),MATCH(K777,'Scope 3'!$AD$21:$AJ$21,0)),0)</f>
        <v>0</v>
      </c>
      <c r="M777" s="91" t="str">
        <f t="shared" si="59"/>
        <v>Scope 3Purchased goods &amp; servicesEUR0</v>
      </c>
      <c r="N777" s="91">
        <f>IFERROR(INDEX('Emission factors'!$K$14:$P$305,MATCH(M777,'Emission factors'!$J$14:$J$305,0),MATCH(K777,'Emission factors'!$K$12:$P$12,0)),0)</f>
        <v>0</v>
      </c>
      <c r="O777" s="91">
        <f t="shared" si="60"/>
        <v>0</v>
      </c>
    </row>
    <row r="778" spans="4:15" s="122" customFormat="1" ht="14.65" customHeight="1">
      <c r="D778" s="91" t="s">
        <v>9</v>
      </c>
      <c r="E778" s="91" t="str">
        <f>'Scope 3'!$D$19</f>
        <v>All Locations</v>
      </c>
      <c r="F778" s="91"/>
      <c r="G778" s="91" t="str">
        <f>'Scope 3'!$D$45</f>
        <v>Purchased goods &amp; services</v>
      </c>
      <c r="H778" s="91" t="str">
        <f>'Scope 3'!$G$47</f>
        <v>EUR</v>
      </c>
      <c r="I778" s="91">
        <f>'Scope 3'!$F$47</f>
        <v>0</v>
      </c>
      <c r="J778" s="91" t="str">
        <f t="shared" si="58"/>
        <v>Scope 3All LocationsPurchased goods &amp; servicesEUR0</v>
      </c>
      <c r="K778" s="123">
        <v>2020</v>
      </c>
      <c r="L778" s="91">
        <f>IFERROR(INDEX('Scope 3'!$AD$21:$AJ$62,MATCH(J778,'Scope 3'!$AD$21:$AD$62,0),MATCH(K778,'Scope 3'!$AD$21:$AJ$21,0)),0)</f>
        <v>0</v>
      </c>
      <c r="M778" s="91" t="str">
        <f t="shared" si="59"/>
        <v>Scope 3Purchased goods &amp; servicesEUR0</v>
      </c>
      <c r="N778" s="91">
        <f>IFERROR(INDEX('Emission factors'!$K$14:$P$305,MATCH(M778,'Emission factors'!$J$14:$J$305,0),MATCH(K778,'Emission factors'!$K$12:$P$12,0)),0)</f>
        <v>0</v>
      </c>
      <c r="O778" s="91">
        <f t="shared" si="60"/>
        <v>0</v>
      </c>
    </row>
    <row r="779" spans="4:15" s="122" customFormat="1" ht="14.65" customHeight="1">
      <c r="D779" s="91" t="s">
        <v>9</v>
      </c>
      <c r="E779" s="91" t="str">
        <f>'Scope 3'!$D$19</f>
        <v>All Locations</v>
      </c>
      <c r="F779" s="91"/>
      <c r="G779" s="91" t="str">
        <f>'Scope 3'!$D$45</f>
        <v>Purchased goods &amp; services</v>
      </c>
      <c r="H779" s="91" t="str">
        <f>'Scope 3'!$G$47</f>
        <v>EUR</v>
      </c>
      <c r="I779" s="91">
        <f>'Scope 3'!$F$47</f>
        <v>0</v>
      </c>
      <c r="J779" s="91" t="str">
        <f t="shared" si="58"/>
        <v>Scope 3All LocationsPurchased goods &amp; servicesEUR0</v>
      </c>
      <c r="K779" s="123">
        <v>2021</v>
      </c>
      <c r="L779" s="91">
        <f>IFERROR(INDEX('Scope 3'!$AD$21:$AJ$62,MATCH(J779,'Scope 3'!$AD$21:$AD$62,0),MATCH(K779,'Scope 3'!$AD$21:$AJ$21,0)),0)</f>
        <v>0</v>
      </c>
      <c r="M779" s="91" t="str">
        <f t="shared" si="59"/>
        <v>Scope 3Purchased goods &amp; servicesEUR0</v>
      </c>
      <c r="N779" s="91">
        <f>IFERROR(INDEX('Emission factors'!$K$14:$P$305,MATCH(M779,'Emission factors'!$J$14:$J$305,0),MATCH(K779,'Emission factors'!$K$12:$P$12,0)),0)</f>
        <v>0</v>
      </c>
      <c r="O779" s="91">
        <f t="shared" si="60"/>
        <v>0</v>
      </c>
    </row>
    <row r="780" spans="4:15" s="122" customFormat="1" ht="14.65" customHeight="1">
      <c r="D780" s="91" t="s">
        <v>9</v>
      </c>
      <c r="E780" s="91" t="str">
        <f>'Scope 3'!$D$19</f>
        <v>All Locations</v>
      </c>
      <c r="F780" s="91"/>
      <c r="G780" s="91" t="str">
        <f>'Scope 3'!$D$45</f>
        <v>Purchased goods &amp; services</v>
      </c>
      <c r="H780" s="91" t="str">
        <f>'Scope 3'!$G$47</f>
        <v>EUR</v>
      </c>
      <c r="I780" s="91">
        <f>'Scope 3'!$F$47</f>
        <v>0</v>
      </c>
      <c r="J780" s="91" t="str">
        <f t="shared" si="58"/>
        <v>Scope 3All LocationsPurchased goods &amp; servicesEUR0</v>
      </c>
      <c r="K780" s="123">
        <v>2022</v>
      </c>
      <c r="L780" s="91">
        <f>IFERROR(INDEX('Scope 3'!$AD$21:$AJ$62,MATCH(J780,'Scope 3'!$AD$21:$AD$62,0),MATCH(K780,'Scope 3'!$AD$21:$AJ$21,0)),0)</f>
        <v>0</v>
      </c>
      <c r="M780" s="91" t="str">
        <f t="shared" si="59"/>
        <v>Scope 3Purchased goods &amp; servicesEUR0</v>
      </c>
      <c r="N780" s="91">
        <f>IFERROR(INDEX('Emission factors'!$K$14:$P$305,MATCH(M780,'Emission factors'!$J$14:$J$305,0),MATCH(K780,'Emission factors'!$K$12:$P$12,0)),0)</f>
        <v>0</v>
      </c>
      <c r="O780" s="91">
        <f t="shared" si="60"/>
        <v>0</v>
      </c>
    </row>
    <row r="781" spans="4:15" s="122" customFormat="1" ht="14.65" customHeight="1">
      <c r="D781" s="91" t="s">
        <v>9</v>
      </c>
      <c r="E781" s="91" t="str">
        <f>'Scope 3'!$D$19</f>
        <v>All Locations</v>
      </c>
      <c r="F781" s="91"/>
      <c r="G781" s="91" t="str">
        <f>'Scope 3'!$D$45</f>
        <v>Purchased goods &amp; services</v>
      </c>
      <c r="H781" s="91" t="str">
        <f>'Scope 3'!$G$47</f>
        <v>EUR</v>
      </c>
      <c r="I781" s="91">
        <f>'Scope 3'!$F$47</f>
        <v>0</v>
      </c>
      <c r="J781" s="91" t="str">
        <f t="shared" si="58"/>
        <v>Scope 3All LocationsPurchased goods &amp; servicesEUR0</v>
      </c>
      <c r="K781" s="123">
        <v>2023</v>
      </c>
      <c r="L781" s="91">
        <f>IFERROR(INDEX('Scope 3'!$AD$21:$AJ$62,MATCH(J781,'Scope 3'!$AD$21:$AD$62,0),MATCH(K781,'Scope 3'!$AD$21:$AJ$21,0)),0)</f>
        <v>0</v>
      </c>
      <c r="M781" s="91" t="str">
        <f t="shared" si="59"/>
        <v>Scope 3Purchased goods &amp; servicesEUR0</v>
      </c>
      <c r="N781" s="91">
        <f>IFERROR(INDEX('Emission factors'!$K$14:$P$305,MATCH(M781,'Emission factors'!$J$14:$J$305,0),MATCH(K781,'Emission factors'!$K$12:$P$12,0)),0)</f>
        <v>0</v>
      </c>
      <c r="O781" s="91">
        <f t="shared" si="60"/>
        <v>0</v>
      </c>
    </row>
    <row r="782" spans="4:15" s="122" customFormat="1" ht="14.65" customHeight="1">
      <c r="D782" s="91" t="s">
        <v>9</v>
      </c>
      <c r="E782" s="91" t="str">
        <f>'Scope 3'!$D$19</f>
        <v>All Locations</v>
      </c>
      <c r="F782" s="91"/>
      <c r="G782" s="91" t="str">
        <f>'Scope 3'!$D$45</f>
        <v>Purchased goods &amp; services</v>
      </c>
      <c r="H782" s="91" t="str">
        <f>'Scope 3'!$G$47</f>
        <v>EUR</v>
      </c>
      <c r="I782" s="91">
        <f>'Scope 3'!$F$47</f>
        <v>0</v>
      </c>
      <c r="J782" s="91" t="str">
        <f t="shared" si="58"/>
        <v>Scope 3All LocationsPurchased goods &amp; servicesEUR0</v>
      </c>
      <c r="K782" s="123">
        <v>2024</v>
      </c>
      <c r="L782" s="91">
        <f>IFERROR(INDEX('Scope 3'!$AD$21:$AJ$62,MATCH(J782,'Scope 3'!$AD$21:$AD$62,0),MATCH(K782,'Scope 3'!$AD$21:$AJ$21,0)),0)</f>
        <v>0</v>
      </c>
      <c r="M782" s="91" t="str">
        <f t="shared" si="59"/>
        <v>Scope 3Purchased goods &amp; servicesEUR0</v>
      </c>
      <c r="N782" s="91">
        <f>IFERROR(INDEX('Emission factors'!$K$14:$P$305,MATCH(M782,'Emission factors'!$J$14:$J$305,0),MATCH(K782,'Emission factors'!$K$12:$P$12,0)),0)</f>
        <v>0</v>
      </c>
      <c r="O782" s="91">
        <f t="shared" si="60"/>
        <v>0</v>
      </c>
    </row>
    <row r="783" spans="4:15" s="122" customFormat="1" ht="14.65" customHeight="1">
      <c r="D783" s="91" t="s">
        <v>9</v>
      </c>
      <c r="E783" s="91" t="str">
        <f>'Scope 3'!$D$19</f>
        <v>All Locations</v>
      </c>
      <c r="F783" s="91"/>
      <c r="G783" s="91" t="str">
        <f>'Scope 3'!$D$45</f>
        <v>Purchased goods &amp; services</v>
      </c>
      <c r="H783" s="91" t="str">
        <f>'Scope 3'!$G$47</f>
        <v>EUR</v>
      </c>
      <c r="I783" s="91">
        <f>'Scope 3'!$F$47</f>
        <v>0</v>
      </c>
      <c r="J783" s="91" t="str">
        <f t="shared" si="58"/>
        <v>Scope 3All LocationsPurchased goods &amp; servicesEUR0</v>
      </c>
      <c r="K783" s="123">
        <v>2025</v>
      </c>
      <c r="L783" s="91">
        <f>IFERROR(INDEX('Scope 3'!$AD$21:$AJ$62,MATCH(J783,'Scope 3'!$AD$21:$AD$62,0),MATCH(K783,'Scope 3'!$AD$21:$AJ$21,0)),0)</f>
        <v>0</v>
      </c>
      <c r="M783" s="91" t="str">
        <f t="shared" si="59"/>
        <v>Scope 3Purchased goods &amp; servicesEUR0</v>
      </c>
      <c r="N783" s="91">
        <f>IFERROR(INDEX('Emission factors'!$K$14:$P$305,MATCH(M783,'Emission factors'!$J$14:$J$305,0),MATCH(K783,'Emission factors'!$K$12:$P$12,0)),0)</f>
        <v>0</v>
      </c>
      <c r="O783" s="91">
        <f t="shared" si="60"/>
        <v>0</v>
      </c>
    </row>
    <row r="784" spans="4:15" s="122" customFormat="1" ht="14.65" customHeight="1">
      <c r="D784" s="91" t="s">
        <v>9</v>
      </c>
      <c r="E784" s="91" t="str">
        <f>'Scope 3'!$D$19</f>
        <v>All Locations</v>
      </c>
      <c r="F784" s="91"/>
      <c r="G784" s="91" t="str">
        <f>'Scope 3'!$D$45</f>
        <v>Purchased goods &amp; services</v>
      </c>
      <c r="H784" s="91" t="str">
        <f>'Scope 3'!$G$48</f>
        <v>EUR</v>
      </c>
      <c r="I784" s="91">
        <f>'Scope 3'!$F$48</f>
        <v>0</v>
      </c>
      <c r="J784" s="91" t="str">
        <f t="shared" si="58"/>
        <v>Scope 3All LocationsPurchased goods &amp; servicesEUR0</v>
      </c>
      <c r="K784" s="123">
        <v>2020</v>
      </c>
      <c r="L784" s="91">
        <f>IFERROR(INDEX('Scope 3'!$AD$21:$AJ$62,MATCH(J784,'Scope 3'!$AD$21:$AD$62,0),MATCH(K784,'Scope 3'!$AD$21:$AJ$21,0)),0)</f>
        <v>0</v>
      </c>
      <c r="M784" s="91" t="str">
        <f t="shared" si="59"/>
        <v>Scope 3Purchased goods &amp; servicesEUR0</v>
      </c>
      <c r="N784" s="91">
        <f>IFERROR(INDEX('Emission factors'!$K$14:$P$305,MATCH(M784,'Emission factors'!$J$14:$J$305,0),MATCH(K784,'Emission factors'!$K$12:$P$12,0)),0)</f>
        <v>0</v>
      </c>
      <c r="O784" s="91">
        <f t="shared" si="60"/>
        <v>0</v>
      </c>
    </row>
    <row r="785" spans="4:15" s="122" customFormat="1" ht="14.65" customHeight="1">
      <c r="D785" s="91" t="s">
        <v>9</v>
      </c>
      <c r="E785" s="91" t="str">
        <f>'Scope 3'!$D$19</f>
        <v>All Locations</v>
      </c>
      <c r="F785" s="91"/>
      <c r="G785" s="91" t="str">
        <f>'Scope 3'!$D$45</f>
        <v>Purchased goods &amp; services</v>
      </c>
      <c r="H785" s="91" t="str">
        <f>'Scope 3'!$G$48</f>
        <v>EUR</v>
      </c>
      <c r="I785" s="91">
        <f>'Scope 3'!$F$48</f>
        <v>0</v>
      </c>
      <c r="J785" s="91" t="str">
        <f t="shared" si="58"/>
        <v>Scope 3All LocationsPurchased goods &amp; servicesEUR0</v>
      </c>
      <c r="K785" s="123">
        <v>2021</v>
      </c>
      <c r="L785" s="91">
        <f>IFERROR(INDEX('Scope 3'!$AD$21:$AJ$62,MATCH(J785,'Scope 3'!$AD$21:$AD$62,0),MATCH(K785,'Scope 3'!$AD$21:$AJ$21,0)),0)</f>
        <v>0</v>
      </c>
      <c r="M785" s="91" t="str">
        <f t="shared" si="59"/>
        <v>Scope 3Purchased goods &amp; servicesEUR0</v>
      </c>
      <c r="N785" s="91">
        <f>IFERROR(INDEX('Emission factors'!$K$14:$P$305,MATCH(M785,'Emission factors'!$J$14:$J$305,0),MATCH(K785,'Emission factors'!$K$12:$P$12,0)),0)</f>
        <v>0</v>
      </c>
      <c r="O785" s="91">
        <f t="shared" si="60"/>
        <v>0</v>
      </c>
    </row>
    <row r="786" spans="4:15" s="122" customFormat="1" ht="14.65" customHeight="1">
      <c r="D786" s="91" t="s">
        <v>9</v>
      </c>
      <c r="E786" s="91" t="str">
        <f>'Scope 3'!$D$19</f>
        <v>All Locations</v>
      </c>
      <c r="F786" s="91"/>
      <c r="G786" s="91" t="str">
        <f>'Scope 3'!$D$45</f>
        <v>Purchased goods &amp; services</v>
      </c>
      <c r="H786" s="91" t="str">
        <f>'Scope 3'!$G$48</f>
        <v>EUR</v>
      </c>
      <c r="I786" s="91">
        <f>'Scope 3'!$F$48</f>
        <v>0</v>
      </c>
      <c r="J786" s="91" t="str">
        <f t="shared" si="58"/>
        <v>Scope 3All LocationsPurchased goods &amp; servicesEUR0</v>
      </c>
      <c r="K786" s="123">
        <v>2022</v>
      </c>
      <c r="L786" s="91">
        <f>IFERROR(INDEX('Scope 3'!$AD$21:$AJ$62,MATCH(J786,'Scope 3'!$AD$21:$AD$62,0),MATCH(K786,'Scope 3'!$AD$21:$AJ$21,0)),0)</f>
        <v>0</v>
      </c>
      <c r="M786" s="91" t="str">
        <f t="shared" si="59"/>
        <v>Scope 3Purchased goods &amp; servicesEUR0</v>
      </c>
      <c r="N786" s="91">
        <f>IFERROR(INDEX('Emission factors'!$K$14:$P$305,MATCH(M786,'Emission factors'!$J$14:$J$305,0),MATCH(K786,'Emission factors'!$K$12:$P$12,0)),0)</f>
        <v>0</v>
      </c>
      <c r="O786" s="91">
        <f t="shared" si="60"/>
        <v>0</v>
      </c>
    </row>
    <row r="787" spans="4:15" s="122" customFormat="1" ht="14.65" customHeight="1">
      <c r="D787" s="91" t="s">
        <v>9</v>
      </c>
      <c r="E787" s="91" t="str">
        <f>'Scope 3'!$D$19</f>
        <v>All Locations</v>
      </c>
      <c r="F787" s="91"/>
      <c r="G787" s="91" t="str">
        <f>'Scope 3'!$D$45</f>
        <v>Purchased goods &amp; services</v>
      </c>
      <c r="H787" s="91" t="str">
        <f>'Scope 3'!$G$48</f>
        <v>EUR</v>
      </c>
      <c r="I787" s="91">
        <f>'Scope 3'!$F$48</f>
        <v>0</v>
      </c>
      <c r="J787" s="91" t="str">
        <f t="shared" si="58"/>
        <v>Scope 3All LocationsPurchased goods &amp; servicesEUR0</v>
      </c>
      <c r="K787" s="123">
        <v>2023</v>
      </c>
      <c r="L787" s="91">
        <f>IFERROR(INDEX('Scope 3'!$AD$21:$AJ$62,MATCH(J787,'Scope 3'!$AD$21:$AD$62,0),MATCH(K787,'Scope 3'!$AD$21:$AJ$21,0)),0)</f>
        <v>0</v>
      </c>
      <c r="M787" s="91" t="str">
        <f t="shared" si="59"/>
        <v>Scope 3Purchased goods &amp; servicesEUR0</v>
      </c>
      <c r="N787" s="91">
        <f>IFERROR(INDEX('Emission factors'!$K$14:$P$305,MATCH(M787,'Emission factors'!$J$14:$J$305,0),MATCH(K787,'Emission factors'!$K$12:$P$12,0)),0)</f>
        <v>0</v>
      </c>
      <c r="O787" s="91">
        <f t="shared" si="60"/>
        <v>0</v>
      </c>
    </row>
    <row r="788" spans="4:15" s="122" customFormat="1" ht="14.65" customHeight="1">
      <c r="D788" s="91" t="s">
        <v>9</v>
      </c>
      <c r="E788" s="91" t="str">
        <f>'Scope 3'!$D$19</f>
        <v>All Locations</v>
      </c>
      <c r="F788" s="91"/>
      <c r="G788" s="91" t="str">
        <f>'Scope 3'!$D$45</f>
        <v>Purchased goods &amp; services</v>
      </c>
      <c r="H788" s="91" t="str">
        <f>'Scope 3'!$G$48</f>
        <v>EUR</v>
      </c>
      <c r="I788" s="91">
        <f>'Scope 3'!$F$48</f>
        <v>0</v>
      </c>
      <c r="J788" s="91" t="str">
        <f t="shared" si="58"/>
        <v>Scope 3All LocationsPurchased goods &amp; servicesEUR0</v>
      </c>
      <c r="K788" s="123">
        <v>2024</v>
      </c>
      <c r="L788" s="91">
        <f>IFERROR(INDEX('Scope 3'!$AD$21:$AJ$62,MATCH(J788,'Scope 3'!$AD$21:$AD$62,0),MATCH(K788,'Scope 3'!$AD$21:$AJ$21,0)),0)</f>
        <v>0</v>
      </c>
      <c r="M788" s="91" t="str">
        <f t="shared" si="59"/>
        <v>Scope 3Purchased goods &amp; servicesEUR0</v>
      </c>
      <c r="N788" s="91">
        <f>IFERROR(INDEX('Emission factors'!$K$14:$P$305,MATCH(M788,'Emission factors'!$J$14:$J$305,0),MATCH(K788,'Emission factors'!$K$12:$P$12,0)),0)</f>
        <v>0</v>
      </c>
      <c r="O788" s="91">
        <f t="shared" si="60"/>
        <v>0</v>
      </c>
    </row>
    <row r="789" spans="4:15" s="122" customFormat="1" ht="14.65" customHeight="1">
      <c r="D789" s="91" t="s">
        <v>9</v>
      </c>
      <c r="E789" s="91" t="str">
        <f>'Scope 3'!$D$19</f>
        <v>All Locations</v>
      </c>
      <c r="F789" s="91"/>
      <c r="G789" s="91" t="str">
        <f>'Scope 3'!$D$45</f>
        <v>Purchased goods &amp; services</v>
      </c>
      <c r="H789" s="91" t="str">
        <f>'Scope 3'!$G$48</f>
        <v>EUR</v>
      </c>
      <c r="I789" s="91">
        <f>'Scope 3'!$F$48</f>
        <v>0</v>
      </c>
      <c r="J789" s="91" t="str">
        <f t="shared" si="58"/>
        <v>Scope 3All LocationsPurchased goods &amp; servicesEUR0</v>
      </c>
      <c r="K789" s="123">
        <v>2025</v>
      </c>
      <c r="L789" s="91">
        <f>IFERROR(INDEX('Scope 3'!$AD$21:$AJ$62,MATCH(J789,'Scope 3'!$AD$21:$AD$62,0),MATCH(K789,'Scope 3'!$AD$21:$AJ$21,0)),0)</f>
        <v>0</v>
      </c>
      <c r="M789" s="91" t="str">
        <f t="shared" si="59"/>
        <v>Scope 3Purchased goods &amp; servicesEUR0</v>
      </c>
      <c r="N789" s="91">
        <f>IFERROR(INDEX('Emission factors'!$K$14:$P$305,MATCH(M789,'Emission factors'!$J$14:$J$305,0),MATCH(K789,'Emission factors'!$K$12:$P$12,0)),0)</f>
        <v>0</v>
      </c>
      <c r="O789" s="91">
        <f t="shared" si="60"/>
        <v>0</v>
      </c>
    </row>
    <row r="790" spans="4:15" s="122" customFormat="1" ht="14.65" customHeight="1">
      <c r="D790" s="91" t="s">
        <v>9</v>
      </c>
      <c r="E790" s="91" t="str">
        <f>'Scope 3'!$D$19</f>
        <v>All Locations</v>
      </c>
      <c r="F790" s="91"/>
      <c r="G790" s="91" t="str">
        <f>'Scope 3'!$D$45</f>
        <v>Purchased goods &amp; services</v>
      </c>
      <c r="H790" s="91" t="str">
        <f>'Scope 3'!$G$49</f>
        <v>EUR</v>
      </c>
      <c r="I790" s="91">
        <f>'Scope 3'!$F$49</f>
        <v>0</v>
      </c>
      <c r="J790" s="91" t="str">
        <f t="shared" si="58"/>
        <v>Scope 3All LocationsPurchased goods &amp; servicesEUR0</v>
      </c>
      <c r="K790" s="123">
        <v>2020</v>
      </c>
      <c r="L790" s="91">
        <f>IFERROR(INDEX('Scope 3'!$AD$21:$AJ$62,MATCH(J790,'Scope 3'!$AD$21:$AD$62,0),MATCH(K790,'Scope 3'!$AD$21:$AJ$21,0)),0)</f>
        <v>0</v>
      </c>
      <c r="M790" s="91" t="str">
        <f t="shared" si="59"/>
        <v>Scope 3Purchased goods &amp; servicesEUR0</v>
      </c>
      <c r="N790" s="91">
        <f>IFERROR(INDEX('Emission factors'!$K$14:$P$305,MATCH(M790,'Emission factors'!$J$14:$J$305,0),MATCH(K790,'Emission factors'!$K$12:$P$12,0)),0)</f>
        <v>0</v>
      </c>
      <c r="O790" s="91">
        <f t="shared" si="60"/>
        <v>0</v>
      </c>
    </row>
    <row r="791" spans="4:15" s="122" customFormat="1" ht="14.65" customHeight="1">
      <c r="D791" s="91" t="s">
        <v>9</v>
      </c>
      <c r="E791" s="91" t="str">
        <f>'Scope 3'!$D$19</f>
        <v>All Locations</v>
      </c>
      <c r="F791" s="91"/>
      <c r="G791" s="91" t="str">
        <f>'Scope 3'!$D$45</f>
        <v>Purchased goods &amp; services</v>
      </c>
      <c r="H791" s="91" t="str">
        <f>'Scope 3'!$G$49</f>
        <v>EUR</v>
      </c>
      <c r="I791" s="91">
        <f>'Scope 3'!$F$49</f>
        <v>0</v>
      </c>
      <c r="J791" s="91" t="str">
        <f t="shared" si="58"/>
        <v>Scope 3All LocationsPurchased goods &amp; servicesEUR0</v>
      </c>
      <c r="K791" s="123">
        <v>2021</v>
      </c>
      <c r="L791" s="91">
        <f>IFERROR(INDEX('Scope 3'!$AD$21:$AJ$62,MATCH(J791,'Scope 3'!$AD$21:$AD$62,0),MATCH(K791,'Scope 3'!$AD$21:$AJ$21,0)),0)</f>
        <v>0</v>
      </c>
      <c r="M791" s="91" t="str">
        <f t="shared" si="59"/>
        <v>Scope 3Purchased goods &amp; servicesEUR0</v>
      </c>
      <c r="N791" s="91">
        <f>IFERROR(INDEX('Emission factors'!$K$14:$P$305,MATCH(M791,'Emission factors'!$J$14:$J$305,0),MATCH(K791,'Emission factors'!$K$12:$P$12,0)),0)</f>
        <v>0</v>
      </c>
      <c r="O791" s="91">
        <f t="shared" si="60"/>
        <v>0</v>
      </c>
    </row>
    <row r="792" spans="4:15" s="122" customFormat="1" ht="14.65" customHeight="1">
      <c r="D792" s="91" t="s">
        <v>9</v>
      </c>
      <c r="E792" s="91" t="str">
        <f>'Scope 3'!$D$19</f>
        <v>All Locations</v>
      </c>
      <c r="F792" s="91"/>
      <c r="G792" s="91" t="str">
        <f>'Scope 3'!$D$45</f>
        <v>Purchased goods &amp; services</v>
      </c>
      <c r="H792" s="91" t="str">
        <f>'Scope 3'!$G$49</f>
        <v>EUR</v>
      </c>
      <c r="I792" s="91">
        <f>'Scope 3'!$F$49</f>
        <v>0</v>
      </c>
      <c r="J792" s="91" t="str">
        <f t="shared" si="58"/>
        <v>Scope 3All LocationsPurchased goods &amp; servicesEUR0</v>
      </c>
      <c r="K792" s="123">
        <v>2022</v>
      </c>
      <c r="L792" s="91">
        <f>IFERROR(INDEX('Scope 3'!$AD$21:$AJ$62,MATCH(J792,'Scope 3'!$AD$21:$AD$62,0),MATCH(K792,'Scope 3'!$AD$21:$AJ$21,0)),0)</f>
        <v>0</v>
      </c>
      <c r="M792" s="91" t="str">
        <f t="shared" si="59"/>
        <v>Scope 3Purchased goods &amp; servicesEUR0</v>
      </c>
      <c r="N792" s="91">
        <f>IFERROR(INDEX('Emission factors'!$K$14:$P$305,MATCH(M792,'Emission factors'!$J$14:$J$305,0),MATCH(K792,'Emission factors'!$K$12:$P$12,0)),0)</f>
        <v>0</v>
      </c>
      <c r="O792" s="91">
        <f t="shared" si="60"/>
        <v>0</v>
      </c>
    </row>
    <row r="793" spans="4:15" s="122" customFormat="1" ht="14.65" customHeight="1">
      <c r="D793" s="91" t="s">
        <v>9</v>
      </c>
      <c r="E793" s="91" t="str">
        <f>'Scope 3'!$D$19</f>
        <v>All Locations</v>
      </c>
      <c r="F793" s="91"/>
      <c r="G793" s="91" t="str">
        <f>'Scope 3'!$D$45</f>
        <v>Purchased goods &amp; services</v>
      </c>
      <c r="H793" s="91" t="str">
        <f>'Scope 3'!$G$49</f>
        <v>EUR</v>
      </c>
      <c r="I793" s="91">
        <f>'Scope 3'!$F$49</f>
        <v>0</v>
      </c>
      <c r="J793" s="91" t="str">
        <f t="shared" si="58"/>
        <v>Scope 3All LocationsPurchased goods &amp; servicesEUR0</v>
      </c>
      <c r="K793" s="123">
        <v>2023</v>
      </c>
      <c r="L793" s="91">
        <f>IFERROR(INDEX('Scope 3'!$AD$21:$AJ$62,MATCH(J793,'Scope 3'!$AD$21:$AD$62,0),MATCH(K793,'Scope 3'!$AD$21:$AJ$21,0)),0)</f>
        <v>0</v>
      </c>
      <c r="M793" s="91" t="str">
        <f t="shared" si="59"/>
        <v>Scope 3Purchased goods &amp; servicesEUR0</v>
      </c>
      <c r="N793" s="91">
        <f>IFERROR(INDEX('Emission factors'!$K$14:$P$305,MATCH(M793,'Emission factors'!$J$14:$J$305,0),MATCH(K793,'Emission factors'!$K$12:$P$12,0)),0)</f>
        <v>0</v>
      </c>
      <c r="O793" s="91">
        <f t="shared" si="60"/>
        <v>0</v>
      </c>
    </row>
    <row r="794" spans="4:15" s="122" customFormat="1" ht="14.65" customHeight="1">
      <c r="D794" s="91" t="s">
        <v>9</v>
      </c>
      <c r="E794" s="91" t="str">
        <f>'Scope 3'!$D$19</f>
        <v>All Locations</v>
      </c>
      <c r="F794" s="91"/>
      <c r="G794" s="91" t="str">
        <f>'Scope 3'!$D$45</f>
        <v>Purchased goods &amp; services</v>
      </c>
      <c r="H794" s="91" t="str">
        <f>'Scope 3'!$G$49</f>
        <v>EUR</v>
      </c>
      <c r="I794" s="91">
        <f>'Scope 3'!$F$49</f>
        <v>0</v>
      </c>
      <c r="J794" s="91" t="str">
        <f t="shared" si="58"/>
        <v>Scope 3All LocationsPurchased goods &amp; servicesEUR0</v>
      </c>
      <c r="K794" s="123">
        <v>2024</v>
      </c>
      <c r="L794" s="91">
        <f>IFERROR(INDEX('Scope 3'!$AD$21:$AJ$62,MATCH(J794,'Scope 3'!$AD$21:$AD$62,0),MATCH(K794,'Scope 3'!$AD$21:$AJ$21,0)),0)</f>
        <v>0</v>
      </c>
      <c r="M794" s="91" t="str">
        <f t="shared" si="59"/>
        <v>Scope 3Purchased goods &amp; servicesEUR0</v>
      </c>
      <c r="N794" s="91">
        <f>IFERROR(INDEX('Emission factors'!$K$14:$P$305,MATCH(M794,'Emission factors'!$J$14:$J$305,0),MATCH(K794,'Emission factors'!$K$12:$P$12,0)),0)</f>
        <v>0</v>
      </c>
      <c r="O794" s="91">
        <f t="shared" si="60"/>
        <v>0</v>
      </c>
    </row>
    <row r="795" spans="4:15" s="122" customFormat="1" ht="14.65" customHeight="1">
      <c r="D795" s="91" t="s">
        <v>9</v>
      </c>
      <c r="E795" s="91" t="str">
        <f>'Scope 3'!$D$19</f>
        <v>All Locations</v>
      </c>
      <c r="F795" s="91"/>
      <c r="G795" s="91" t="str">
        <f>'Scope 3'!$D$45</f>
        <v>Purchased goods &amp; services</v>
      </c>
      <c r="H795" s="91" t="str">
        <f>'Scope 3'!$G$49</f>
        <v>EUR</v>
      </c>
      <c r="I795" s="91">
        <f>'Scope 3'!$F$49</f>
        <v>0</v>
      </c>
      <c r="J795" s="91" t="str">
        <f t="shared" si="58"/>
        <v>Scope 3All LocationsPurchased goods &amp; servicesEUR0</v>
      </c>
      <c r="K795" s="123">
        <v>2025</v>
      </c>
      <c r="L795" s="91">
        <f>IFERROR(INDEX('Scope 3'!$AD$21:$AJ$62,MATCH(J795,'Scope 3'!$AD$21:$AD$62,0),MATCH(K795,'Scope 3'!$AD$21:$AJ$21,0)),0)</f>
        <v>0</v>
      </c>
      <c r="M795" s="91" t="str">
        <f t="shared" si="59"/>
        <v>Scope 3Purchased goods &amp; servicesEUR0</v>
      </c>
      <c r="N795" s="91">
        <f>IFERROR(INDEX('Emission factors'!$K$14:$P$305,MATCH(M795,'Emission factors'!$J$14:$J$305,0),MATCH(K795,'Emission factors'!$K$12:$P$12,0)),0)</f>
        <v>0</v>
      </c>
      <c r="O795" s="91">
        <f t="shared" si="60"/>
        <v>0</v>
      </c>
    </row>
    <row r="796" spans="4:15" s="122" customFormat="1" ht="14.65" customHeight="1">
      <c r="D796" s="91" t="s">
        <v>9</v>
      </c>
      <c r="E796" s="91" t="str">
        <f>'Scope 3'!$D$19</f>
        <v>All Locations</v>
      </c>
      <c r="F796" s="91"/>
      <c r="G796" s="91" t="str">
        <f>'Scope 3'!$D$45</f>
        <v>Purchased goods &amp; services</v>
      </c>
      <c r="H796" s="91" t="str">
        <f>'Scope 3'!$G$50</f>
        <v>EUR</v>
      </c>
      <c r="I796" s="91">
        <f>'Scope 3'!$F$50</f>
        <v>0</v>
      </c>
      <c r="J796" s="91" t="str">
        <f t="shared" si="58"/>
        <v>Scope 3All LocationsPurchased goods &amp; servicesEUR0</v>
      </c>
      <c r="K796" s="123">
        <v>2020</v>
      </c>
      <c r="L796" s="91">
        <f>IFERROR(INDEX('Scope 3'!$AD$21:$AJ$62,MATCH(J796,'Scope 3'!$AD$21:$AD$62,0),MATCH(K796,'Scope 3'!$AD$21:$AJ$21,0)),0)</f>
        <v>0</v>
      </c>
      <c r="M796" s="91" t="str">
        <f t="shared" si="59"/>
        <v>Scope 3Purchased goods &amp; servicesEUR0</v>
      </c>
      <c r="N796" s="91">
        <f>IFERROR(INDEX('Emission factors'!$K$14:$P$305,MATCH(M796,'Emission factors'!$J$14:$J$305,0),MATCH(K796,'Emission factors'!$K$12:$P$12,0)),0)</f>
        <v>0</v>
      </c>
      <c r="O796" s="91">
        <f t="shared" si="60"/>
        <v>0</v>
      </c>
    </row>
    <row r="797" spans="4:15" s="122" customFormat="1" ht="14.65" customHeight="1">
      <c r="D797" s="91" t="s">
        <v>9</v>
      </c>
      <c r="E797" s="91" t="str">
        <f>'Scope 3'!$D$19</f>
        <v>All Locations</v>
      </c>
      <c r="F797" s="91"/>
      <c r="G797" s="91" t="str">
        <f>'Scope 3'!$D$45</f>
        <v>Purchased goods &amp; services</v>
      </c>
      <c r="H797" s="91" t="str">
        <f>'Scope 3'!$G$50</f>
        <v>EUR</v>
      </c>
      <c r="I797" s="91">
        <f>'Scope 3'!$F$50</f>
        <v>0</v>
      </c>
      <c r="J797" s="91" t="str">
        <f t="shared" si="58"/>
        <v>Scope 3All LocationsPurchased goods &amp; servicesEUR0</v>
      </c>
      <c r="K797" s="123">
        <v>2021</v>
      </c>
      <c r="L797" s="91">
        <f>IFERROR(INDEX('Scope 3'!$AD$21:$AJ$62,MATCH(J797,'Scope 3'!$AD$21:$AD$62,0),MATCH(K797,'Scope 3'!$AD$21:$AJ$21,0)),0)</f>
        <v>0</v>
      </c>
      <c r="M797" s="91" t="str">
        <f t="shared" si="59"/>
        <v>Scope 3Purchased goods &amp; servicesEUR0</v>
      </c>
      <c r="N797" s="91">
        <f>IFERROR(INDEX('Emission factors'!$K$14:$P$305,MATCH(M797,'Emission factors'!$J$14:$J$305,0),MATCH(K797,'Emission factors'!$K$12:$P$12,0)),0)</f>
        <v>0</v>
      </c>
      <c r="O797" s="91">
        <f t="shared" si="60"/>
        <v>0</v>
      </c>
    </row>
    <row r="798" spans="4:15" s="122" customFormat="1" ht="14.65" customHeight="1">
      <c r="D798" s="91" t="s">
        <v>9</v>
      </c>
      <c r="E798" s="91" t="str">
        <f>'Scope 3'!$D$19</f>
        <v>All Locations</v>
      </c>
      <c r="F798" s="91"/>
      <c r="G798" s="91" t="str">
        <f>'Scope 3'!$D$45</f>
        <v>Purchased goods &amp; services</v>
      </c>
      <c r="H798" s="91" t="str">
        <f>'Scope 3'!$G$50</f>
        <v>EUR</v>
      </c>
      <c r="I798" s="91">
        <f>'Scope 3'!$F$50</f>
        <v>0</v>
      </c>
      <c r="J798" s="91" t="str">
        <f t="shared" si="58"/>
        <v>Scope 3All LocationsPurchased goods &amp; servicesEUR0</v>
      </c>
      <c r="K798" s="123">
        <v>2022</v>
      </c>
      <c r="L798" s="91">
        <f>IFERROR(INDEX('Scope 3'!$AD$21:$AJ$62,MATCH(J798,'Scope 3'!$AD$21:$AD$62,0),MATCH(K798,'Scope 3'!$AD$21:$AJ$21,0)),0)</f>
        <v>0</v>
      </c>
      <c r="M798" s="91" t="str">
        <f t="shared" si="59"/>
        <v>Scope 3Purchased goods &amp; servicesEUR0</v>
      </c>
      <c r="N798" s="91">
        <f>IFERROR(INDEX('Emission factors'!$K$14:$P$305,MATCH(M798,'Emission factors'!$J$14:$J$305,0),MATCH(K798,'Emission factors'!$K$12:$P$12,0)),0)</f>
        <v>0</v>
      </c>
      <c r="O798" s="91">
        <f t="shared" si="60"/>
        <v>0</v>
      </c>
    </row>
    <row r="799" spans="4:15" s="122" customFormat="1" ht="14.65" customHeight="1">
      <c r="D799" s="91" t="s">
        <v>9</v>
      </c>
      <c r="E799" s="91" t="str">
        <f>'Scope 3'!$D$19</f>
        <v>All Locations</v>
      </c>
      <c r="F799" s="91"/>
      <c r="G799" s="91" t="str">
        <f>'Scope 3'!$D$45</f>
        <v>Purchased goods &amp; services</v>
      </c>
      <c r="H799" s="91" t="str">
        <f>'Scope 3'!$G$50</f>
        <v>EUR</v>
      </c>
      <c r="I799" s="91">
        <f>'Scope 3'!$F$50</f>
        <v>0</v>
      </c>
      <c r="J799" s="91" t="str">
        <f t="shared" si="58"/>
        <v>Scope 3All LocationsPurchased goods &amp; servicesEUR0</v>
      </c>
      <c r="K799" s="123">
        <v>2023</v>
      </c>
      <c r="L799" s="91">
        <f>IFERROR(INDEX('Scope 3'!$AD$21:$AJ$62,MATCH(J799,'Scope 3'!$AD$21:$AD$62,0),MATCH(K799,'Scope 3'!$AD$21:$AJ$21,0)),0)</f>
        <v>0</v>
      </c>
      <c r="M799" s="91" t="str">
        <f t="shared" si="59"/>
        <v>Scope 3Purchased goods &amp; servicesEUR0</v>
      </c>
      <c r="N799" s="91">
        <f>IFERROR(INDEX('Emission factors'!$K$14:$P$305,MATCH(M799,'Emission factors'!$J$14:$J$305,0),MATCH(K799,'Emission factors'!$K$12:$P$12,0)),0)</f>
        <v>0</v>
      </c>
      <c r="O799" s="91">
        <f t="shared" si="60"/>
        <v>0</v>
      </c>
    </row>
    <row r="800" spans="4:15" s="122" customFormat="1" ht="14.65" customHeight="1">
      <c r="D800" s="91" t="s">
        <v>9</v>
      </c>
      <c r="E800" s="91" t="str">
        <f>'Scope 3'!$D$19</f>
        <v>All Locations</v>
      </c>
      <c r="F800" s="91"/>
      <c r="G800" s="91" t="str">
        <f>'Scope 3'!$D$45</f>
        <v>Purchased goods &amp; services</v>
      </c>
      <c r="H800" s="91" t="str">
        <f>'Scope 3'!$G$50</f>
        <v>EUR</v>
      </c>
      <c r="I800" s="91">
        <f>'Scope 3'!$F$50</f>
        <v>0</v>
      </c>
      <c r="J800" s="91" t="str">
        <f t="shared" si="58"/>
        <v>Scope 3All LocationsPurchased goods &amp; servicesEUR0</v>
      </c>
      <c r="K800" s="123">
        <v>2024</v>
      </c>
      <c r="L800" s="91">
        <f>IFERROR(INDEX('Scope 3'!$AD$21:$AJ$62,MATCH(J800,'Scope 3'!$AD$21:$AD$62,0),MATCH(K800,'Scope 3'!$AD$21:$AJ$21,0)),0)</f>
        <v>0</v>
      </c>
      <c r="M800" s="91" t="str">
        <f t="shared" si="59"/>
        <v>Scope 3Purchased goods &amp; servicesEUR0</v>
      </c>
      <c r="N800" s="91">
        <f>IFERROR(INDEX('Emission factors'!$K$14:$P$305,MATCH(M800,'Emission factors'!$J$14:$J$305,0),MATCH(K800,'Emission factors'!$K$12:$P$12,0)),0)</f>
        <v>0</v>
      </c>
      <c r="O800" s="91">
        <f t="shared" si="60"/>
        <v>0</v>
      </c>
    </row>
    <row r="801" spans="4:15" s="122" customFormat="1" ht="14.65" customHeight="1">
      <c r="D801" s="91" t="s">
        <v>9</v>
      </c>
      <c r="E801" s="91" t="str">
        <f>'Scope 3'!$D$19</f>
        <v>All Locations</v>
      </c>
      <c r="F801" s="91"/>
      <c r="G801" s="91" t="str">
        <f>'Scope 3'!$D$45</f>
        <v>Purchased goods &amp; services</v>
      </c>
      <c r="H801" s="91" t="str">
        <f>'Scope 3'!$G$50</f>
        <v>EUR</v>
      </c>
      <c r="I801" s="91">
        <f>'Scope 3'!$F$50</f>
        <v>0</v>
      </c>
      <c r="J801" s="91" t="str">
        <f t="shared" si="58"/>
        <v>Scope 3All LocationsPurchased goods &amp; servicesEUR0</v>
      </c>
      <c r="K801" s="123">
        <v>2025</v>
      </c>
      <c r="L801" s="91">
        <f>IFERROR(INDEX('Scope 3'!$AD$21:$AJ$62,MATCH(J801,'Scope 3'!$AD$21:$AD$62,0),MATCH(K801,'Scope 3'!$AD$21:$AJ$21,0)),0)</f>
        <v>0</v>
      </c>
      <c r="M801" s="91" t="str">
        <f t="shared" si="59"/>
        <v>Scope 3Purchased goods &amp; servicesEUR0</v>
      </c>
      <c r="N801" s="91">
        <f>IFERROR(INDEX('Emission factors'!$K$14:$P$305,MATCH(M801,'Emission factors'!$J$14:$J$305,0),MATCH(K801,'Emission factors'!$K$12:$P$12,0)),0)</f>
        <v>0</v>
      </c>
      <c r="O801" s="91">
        <f t="shared" si="60"/>
        <v>0</v>
      </c>
    </row>
    <row r="802" spans="4:15" s="122" customFormat="1" ht="14.65" customHeight="1">
      <c r="D802" s="91" t="s">
        <v>9</v>
      </c>
      <c r="E802" s="91" t="str">
        <f>'Scope 3'!$D$19</f>
        <v>All Locations</v>
      </c>
      <c r="F802" s="91"/>
      <c r="G802" s="91" t="str">
        <f>'Scope 3'!$D$45</f>
        <v>Purchased goods &amp; services</v>
      </c>
      <c r="H802" s="91" t="str">
        <f>'Scope 3'!$G$51</f>
        <v>EUR</v>
      </c>
      <c r="I802" s="91">
        <f>'Scope 3'!$F$51</f>
        <v>0</v>
      </c>
      <c r="J802" s="91" t="str">
        <f t="shared" si="58"/>
        <v>Scope 3All LocationsPurchased goods &amp; servicesEUR0</v>
      </c>
      <c r="K802" s="123">
        <v>2020</v>
      </c>
      <c r="L802" s="91">
        <f>IFERROR(INDEX('Scope 3'!$AD$21:$AJ$62,MATCH(J802,'Scope 3'!$AD$21:$AD$62,0),MATCH(K802,'Scope 3'!$AD$21:$AJ$21,0)),0)</f>
        <v>0</v>
      </c>
      <c r="M802" s="91" t="str">
        <f t="shared" si="59"/>
        <v>Scope 3Purchased goods &amp; servicesEUR0</v>
      </c>
      <c r="N802" s="91">
        <f>IFERROR(INDEX('Emission factors'!$K$14:$P$305,MATCH(M802,'Emission factors'!$J$14:$J$305,0),MATCH(K802,'Emission factors'!$K$12:$P$12,0)),0)</f>
        <v>0</v>
      </c>
      <c r="O802" s="91">
        <f t="shared" si="60"/>
        <v>0</v>
      </c>
    </row>
    <row r="803" spans="4:15" s="122" customFormat="1" ht="14.65" customHeight="1">
      <c r="D803" s="91" t="s">
        <v>9</v>
      </c>
      <c r="E803" s="91" t="str">
        <f>'Scope 3'!$D$19</f>
        <v>All Locations</v>
      </c>
      <c r="F803" s="91"/>
      <c r="G803" s="91" t="str">
        <f>'Scope 3'!$D$45</f>
        <v>Purchased goods &amp; services</v>
      </c>
      <c r="H803" s="91" t="str">
        <f>'Scope 3'!$G$51</f>
        <v>EUR</v>
      </c>
      <c r="I803" s="91">
        <f>'Scope 3'!$F$51</f>
        <v>0</v>
      </c>
      <c r="J803" s="91" t="str">
        <f t="shared" si="58"/>
        <v>Scope 3All LocationsPurchased goods &amp; servicesEUR0</v>
      </c>
      <c r="K803" s="123">
        <v>2021</v>
      </c>
      <c r="L803" s="91">
        <f>IFERROR(INDEX('Scope 3'!$AD$21:$AJ$62,MATCH(J803,'Scope 3'!$AD$21:$AD$62,0),MATCH(K803,'Scope 3'!$AD$21:$AJ$21,0)),0)</f>
        <v>0</v>
      </c>
      <c r="M803" s="91" t="str">
        <f t="shared" si="59"/>
        <v>Scope 3Purchased goods &amp; servicesEUR0</v>
      </c>
      <c r="N803" s="91">
        <f>IFERROR(INDEX('Emission factors'!$K$14:$P$305,MATCH(M803,'Emission factors'!$J$14:$J$305,0),MATCH(K803,'Emission factors'!$K$12:$P$12,0)),0)</f>
        <v>0</v>
      </c>
      <c r="O803" s="91">
        <f t="shared" si="60"/>
        <v>0</v>
      </c>
    </row>
    <row r="804" spans="4:15" s="122" customFormat="1" ht="14.65" customHeight="1">
      <c r="D804" s="91" t="s">
        <v>9</v>
      </c>
      <c r="E804" s="91" t="str">
        <f>'Scope 3'!$D$19</f>
        <v>All Locations</v>
      </c>
      <c r="F804" s="91"/>
      <c r="G804" s="91" t="str">
        <f>'Scope 3'!$D$45</f>
        <v>Purchased goods &amp; services</v>
      </c>
      <c r="H804" s="91" t="str">
        <f>'Scope 3'!$G$51</f>
        <v>EUR</v>
      </c>
      <c r="I804" s="91">
        <f>'Scope 3'!$F$51</f>
        <v>0</v>
      </c>
      <c r="J804" s="91" t="str">
        <f t="shared" si="58"/>
        <v>Scope 3All LocationsPurchased goods &amp; servicesEUR0</v>
      </c>
      <c r="K804" s="123">
        <v>2022</v>
      </c>
      <c r="L804" s="91">
        <f>IFERROR(INDEX('Scope 3'!$AD$21:$AJ$62,MATCH(J804,'Scope 3'!$AD$21:$AD$62,0),MATCH(K804,'Scope 3'!$AD$21:$AJ$21,0)),0)</f>
        <v>0</v>
      </c>
      <c r="M804" s="91" t="str">
        <f t="shared" si="59"/>
        <v>Scope 3Purchased goods &amp; servicesEUR0</v>
      </c>
      <c r="N804" s="91">
        <f>IFERROR(INDEX('Emission factors'!$K$14:$P$305,MATCH(M804,'Emission factors'!$J$14:$J$305,0),MATCH(K804,'Emission factors'!$K$12:$P$12,0)),0)</f>
        <v>0</v>
      </c>
      <c r="O804" s="91">
        <f t="shared" si="60"/>
        <v>0</v>
      </c>
    </row>
    <row r="805" spans="4:15" s="122" customFormat="1" ht="14.65" customHeight="1">
      <c r="D805" s="91" t="s">
        <v>9</v>
      </c>
      <c r="E805" s="91" t="str">
        <f>'Scope 3'!$D$19</f>
        <v>All Locations</v>
      </c>
      <c r="F805" s="91"/>
      <c r="G805" s="91" t="str">
        <f>'Scope 3'!$D$45</f>
        <v>Purchased goods &amp; services</v>
      </c>
      <c r="H805" s="91" t="str">
        <f>'Scope 3'!$G$51</f>
        <v>EUR</v>
      </c>
      <c r="I805" s="91">
        <f>'Scope 3'!$F$51</f>
        <v>0</v>
      </c>
      <c r="J805" s="91" t="str">
        <f t="shared" si="58"/>
        <v>Scope 3All LocationsPurchased goods &amp; servicesEUR0</v>
      </c>
      <c r="K805" s="123">
        <v>2023</v>
      </c>
      <c r="L805" s="91">
        <f>IFERROR(INDEX('Scope 3'!$AD$21:$AJ$62,MATCH(J805,'Scope 3'!$AD$21:$AD$62,0),MATCH(K805,'Scope 3'!$AD$21:$AJ$21,0)),0)</f>
        <v>0</v>
      </c>
      <c r="M805" s="91" t="str">
        <f t="shared" si="59"/>
        <v>Scope 3Purchased goods &amp; servicesEUR0</v>
      </c>
      <c r="N805" s="91">
        <f>IFERROR(INDEX('Emission factors'!$K$14:$P$305,MATCH(M805,'Emission factors'!$J$14:$J$305,0),MATCH(K805,'Emission factors'!$K$12:$P$12,0)),0)</f>
        <v>0</v>
      </c>
      <c r="O805" s="91">
        <f t="shared" si="60"/>
        <v>0</v>
      </c>
    </row>
    <row r="806" spans="4:15" s="122" customFormat="1" ht="14.65" customHeight="1">
      <c r="D806" s="91" t="s">
        <v>9</v>
      </c>
      <c r="E806" s="91" t="str">
        <f>'Scope 3'!$D$19</f>
        <v>All Locations</v>
      </c>
      <c r="F806" s="91"/>
      <c r="G806" s="91" t="str">
        <f>'Scope 3'!$D$45</f>
        <v>Purchased goods &amp; services</v>
      </c>
      <c r="H806" s="91" t="str">
        <f>'Scope 3'!$G$51</f>
        <v>EUR</v>
      </c>
      <c r="I806" s="91">
        <f>'Scope 3'!$F$51</f>
        <v>0</v>
      </c>
      <c r="J806" s="91" t="str">
        <f t="shared" si="58"/>
        <v>Scope 3All LocationsPurchased goods &amp; servicesEUR0</v>
      </c>
      <c r="K806" s="123">
        <v>2024</v>
      </c>
      <c r="L806" s="91">
        <f>IFERROR(INDEX('Scope 3'!$AD$21:$AJ$62,MATCH(J806,'Scope 3'!$AD$21:$AD$62,0),MATCH(K806,'Scope 3'!$AD$21:$AJ$21,0)),0)</f>
        <v>0</v>
      </c>
      <c r="M806" s="91" t="str">
        <f t="shared" si="59"/>
        <v>Scope 3Purchased goods &amp; servicesEUR0</v>
      </c>
      <c r="N806" s="91">
        <f>IFERROR(INDEX('Emission factors'!$K$14:$P$305,MATCH(M806,'Emission factors'!$J$14:$J$305,0),MATCH(K806,'Emission factors'!$K$12:$P$12,0)),0)</f>
        <v>0</v>
      </c>
      <c r="O806" s="91">
        <f t="shared" si="60"/>
        <v>0</v>
      </c>
    </row>
    <row r="807" spans="4:15" s="122" customFormat="1" ht="14.65" customHeight="1">
      <c r="D807" s="91" t="s">
        <v>9</v>
      </c>
      <c r="E807" s="91" t="str">
        <f>'Scope 3'!$D$19</f>
        <v>All Locations</v>
      </c>
      <c r="F807" s="91"/>
      <c r="G807" s="91" t="str">
        <f>'Scope 3'!$D$45</f>
        <v>Purchased goods &amp; services</v>
      </c>
      <c r="H807" s="91" t="str">
        <f>'Scope 3'!$G$51</f>
        <v>EUR</v>
      </c>
      <c r="I807" s="91">
        <f>'Scope 3'!$F$51</f>
        <v>0</v>
      </c>
      <c r="J807" s="91" t="str">
        <f t="shared" si="58"/>
        <v>Scope 3All LocationsPurchased goods &amp; servicesEUR0</v>
      </c>
      <c r="K807" s="123">
        <v>2025</v>
      </c>
      <c r="L807" s="91">
        <f>IFERROR(INDEX('Scope 3'!$AD$21:$AJ$62,MATCH(J807,'Scope 3'!$AD$21:$AD$62,0),MATCH(K807,'Scope 3'!$AD$21:$AJ$21,0)),0)</f>
        <v>0</v>
      </c>
      <c r="M807" s="91" t="str">
        <f t="shared" si="59"/>
        <v>Scope 3Purchased goods &amp; servicesEUR0</v>
      </c>
      <c r="N807" s="91">
        <f>IFERROR(INDEX('Emission factors'!$K$14:$P$305,MATCH(M807,'Emission factors'!$J$14:$J$305,0),MATCH(K807,'Emission factors'!$K$12:$P$12,0)),0)</f>
        <v>0</v>
      </c>
      <c r="O807" s="91">
        <f t="shared" si="60"/>
        <v>0</v>
      </c>
    </row>
    <row r="808" spans="4:15" s="122" customFormat="1" ht="14.65" customHeight="1">
      <c r="D808" s="91" t="s">
        <v>9</v>
      </c>
      <c r="E808" s="91" t="str">
        <f>'Scope 3'!$D$19</f>
        <v>All Locations</v>
      </c>
      <c r="F808" s="91"/>
      <c r="G808" s="91" t="str">
        <f>'Scope 3'!$D$45</f>
        <v>Purchased goods &amp; services</v>
      </c>
      <c r="H808" s="91" t="str">
        <f>'Scope 3'!$G$52</f>
        <v>EUR</v>
      </c>
      <c r="I808" s="91">
        <f>'Scope 3'!$F$52</f>
        <v>0</v>
      </c>
      <c r="J808" s="91" t="str">
        <f t="shared" si="58"/>
        <v>Scope 3All LocationsPurchased goods &amp; servicesEUR0</v>
      </c>
      <c r="K808" s="123">
        <v>2020</v>
      </c>
      <c r="L808" s="91">
        <f>IFERROR(INDEX('Scope 3'!$AD$21:$AJ$62,MATCH(J808,'Scope 3'!$AD$21:$AD$62,0),MATCH(K808,'Scope 3'!$AD$21:$AJ$21,0)),0)</f>
        <v>0</v>
      </c>
      <c r="M808" s="91" t="str">
        <f t="shared" si="59"/>
        <v>Scope 3Purchased goods &amp; servicesEUR0</v>
      </c>
      <c r="N808" s="91">
        <f>IFERROR(INDEX('Emission factors'!$K$14:$P$305,MATCH(M808,'Emission factors'!$J$14:$J$305,0),MATCH(K808,'Emission factors'!$K$12:$P$12,0)),0)</f>
        <v>0</v>
      </c>
      <c r="O808" s="91">
        <f t="shared" si="60"/>
        <v>0</v>
      </c>
    </row>
    <row r="809" spans="4:15" s="122" customFormat="1" ht="14.65" customHeight="1">
      <c r="D809" s="91" t="s">
        <v>9</v>
      </c>
      <c r="E809" s="91" t="str">
        <f>'Scope 3'!$D$19</f>
        <v>All Locations</v>
      </c>
      <c r="F809" s="91"/>
      <c r="G809" s="91" t="str">
        <f>'Scope 3'!$D$45</f>
        <v>Purchased goods &amp; services</v>
      </c>
      <c r="H809" s="91" t="str">
        <f>'Scope 3'!$G$52</f>
        <v>EUR</v>
      </c>
      <c r="I809" s="91">
        <f>'Scope 3'!$F$52</f>
        <v>0</v>
      </c>
      <c r="J809" s="91" t="str">
        <f t="shared" si="58"/>
        <v>Scope 3All LocationsPurchased goods &amp; servicesEUR0</v>
      </c>
      <c r="K809" s="123">
        <v>2021</v>
      </c>
      <c r="L809" s="91">
        <f>IFERROR(INDEX('Scope 3'!$AD$21:$AJ$62,MATCH(J809,'Scope 3'!$AD$21:$AD$62,0),MATCH(K809,'Scope 3'!$AD$21:$AJ$21,0)),0)</f>
        <v>0</v>
      </c>
      <c r="M809" s="91" t="str">
        <f t="shared" si="59"/>
        <v>Scope 3Purchased goods &amp; servicesEUR0</v>
      </c>
      <c r="N809" s="91">
        <f>IFERROR(INDEX('Emission factors'!$K$14:$P$305,MATCH(M809,'Emission factors'!$J$14:$J$305,0),MATCH(K809,'Emission factors'!$K$12:$P$12,0)),0)</f>
        <v>0</v>
      </c>
      <c r="O809" s="91">
        <f t="shared" si="60"/>
        <v>0</v>
      </c>
    </row>
    <row r="810" spans="4:15" s="122" customFormat="1" ht="14.65" customHeight="1">
      <c r="D810" s="91" t="s">
        <v>9</v>
      </c>
      <c r="E810" s="91" t="str">
        <f>'Scope 3'!$D$19</f>
        <v>All Locations</v>
      </c>
      <c r="F810" s="91"/>
      <c r="G810" s="91" t="str">
        <f>'Scope 3'!$D$45</f>
        <v>Purchased goods &amp; services</v>
      </c>
      <c r="H810" s="91" t="str">
        <f>'Scope 3'!$G$52</f>
        <v>EUR</v>
      </c>
      <c r="I810" s="91">
        <f>'Scope 3'!$F$52</f>
        <v>0</v>
      </c>
      <c r="J810" s="91" t="str">
        <f t="shared" si="58"/>
        <v>Scope 3All LocationsPurchased goods &amp; servicesEUR0</v>
      </c>
      <c r="K810" s="123">
        <v>2022</v>
      </c>
      <c r="L810" s="91">
        <f>IFERROR(INDEX('Scope 3'!$AD$21:$AJ$62,MATCH(J810,'Scope 3'!$AD$21:$AD$62,0),MATCH(K810,'Scope 3'!$AD$21:$AJ$21,0)),0)</f>
        <v>0</v>
      </c>
      <c r="M810" s="91" t="str">
        <f t="shared" si="59"/>
        <v>Scope 3Purchased goods &amp; servicesEUR0</v>
      </c>
      <c r="N810" s="91">
        <f>IFERROR(INDEX('Emission factors'!$K$14:$P$305,MATCH(M810,'Emission factors'!$J$14:$J$305,0),MATCH(K810,'Emission factors'!$K$12:$P$12,0)),0)</f>
        <v>0</v>
      </c>
      <c r="O810" s="91">
        <f t="shared" si="60"/>
        <v>0</v>
      </c>
    </row>
    <row r="811" spans="4:15" s="122" customFormat="1" ht="14.65" customHeight="1">
      <c r="D811" s="91" t="s">
        <v>9</v>
      </c>
      <c r="E811" s="91" t="str">
        <f>'Scope 3'!$D$19</f>
        <v>All Locations</v>
      </c>
      <c r="F811" s="91"/>
      <c r="G811" s="91" t="str">
        <f>'Scope 3'!$D$45</f>
        <v>Purchased goods &amp; services</v>
      </c>
      <c r="H811" s="91" t="str">
        <f>'Scope 3'!$G$52</f>
        <v>EUR</v>
      </c>
      <c r="I811" s="91">
        <f>'Scope 3'!$F$52</f>
        <v>0</v>
      </c>
      <c r="J811" s="91" t="str">
        <f t="shared" si="58"/>
        <v>Scope 3All LocationsPurchased goods &amp; servicesEUR0</v>
      </c>
      <c r="K811" s="123">
        <v>2023</v>
      </c>
      <c r="L811" s="91">
        <f>IFERROR(INDEX('Scope 3'!$AD$21:$AJ$62,MATCH(J811,'Scope 3'!$AD$21:$AD$62,0),MATCH(K811,'Scope 3'!$AD$21:$AJ$21,0)),0)</f>
        <v>0</v>
      </c>
      <c r="M811" s="91" t="str">
        <f t="shared" si="59"/>
        <v>Scope 3Purchased goods &amp; servicesEUR0</v>
      </c>
      <c r="N811" s="91">
        <f>IFERROR(INDEX('Emission factors'!$K$14:$P$305,MATCH(M811,'Emission factors'!$J$14:$J$305,0),MATCH(K811,'Emission factors'!$K$12:$P$12,0)),0)</f>
        <v>0</v>
      </c>
      <c r="O811" s="91">
        <f t="shared" si="60"/>
        <v>0</v>
      </c>
    </row>
    <row r="812" spans="4:15" s="122" customFormat="1" ht="14.65" customHeight="1">
      <c r="D812" s="91" t="s">
        <v>9</v>
      </c>
      <c r="E812" s="91" t="str">
        <f>'Scope 3'!$D$19</f>
        <v>All Locations</v>
      </c>
      <c r="F812" s="91"/>
      <c r="G812" s="91" t="str">
        <f>'Scope 3'!$D$45</f>
        <v>Purchased goods &amp; services</v>
      </c>
      <c r="H812" s="91" t="str">
        <f>'Scope 3'!$G$52</f>
        <v>EUR</v>
      </c>
      <c r="I812" s="91">
        <f>'Scope 3'!$F$52</f>
        <v>0</v>
      </c>
      <c r="J812" s="91" t="str">
        <f t="shared" si="58"/>
        <v>Scope 3All LocationsPurchased goods &amp; servicesEUR0</v>
      </c>
      <c r="K812" s="123">
        <v>2024</v>
      </c>
      <c r="L812" s="91">
        <f>IFERROR(INDEX('Scope 3'!$AD$21:$AJ$62,MATCH(J812,'Scope 3'!$AD$21:$AD$62,0),MATCH(K812,'Scope 3'!$AD$21:$AJ$21,0)),0)</f>
        <v>0</v>
      </c>
      <c r="M812" s="91" t="str">
        <f t="shared" si="59"/>
        <v>Scope 3Purchased goods &amp; servicesEUR0</v>
      </c>
      <c r="N812" s="91">
        <f>IFERROR(INDEX('Emission factors'!$K$14:$P$305,MATCH(M812,'Emission factors'!$J$14:$J$305,0),MATCH(K812,'Emission factors'!$K$12:$P$12,0)),0)</f>
        <v>0</v>
      </c>
      <c r="O812" s="91">
        <f t="shared" si="60"/>
        <v>0</v>
      </c>
    </row>
    <row r="813" spans="4:15" s="122" customFormat="1" ht="14.65" customHeight="1">
      <c r="D813" s="91" t="s">
        <v>9</v>
      </c>
      <c r="E813" s="91" t="str">
        <f>'Scope 3'!$D$19</f>
        <v>All Locations</v>
      </c>
      <c r="F813" s="91"/>
      <c r="G813" s="91" t="str">
        <f>'Scope 3'!$D$45</f>
        <v>Purchased goods &amp; services</v>
      </c>
      <c r="H813" s="91" t="str">
        <f>'Scope 3'!$G$52</f>
        <v>EUR</v>
      </c>
      <c r="I813" s="91">
        <f>'Scope 3'!$F$52</f>
        <v>0</v>
      </c>
      <c r="J813" s="91" t="str">
        <f t="shared" si="58"/>
        <v>Scope 3All LocationsPurchased goods &amp; servicesEUR0</v>
      </c>
      <c r="K813" s="123">
        <v>2025</v>
      </c>
      <c r="L813" s="91">
        <f>IFERROR(INDEX('Scope 3'!$AD$21:$AJ$62,MATCH(J813,'Scope 3'!$AD$21:$AD$62,0),MATCH(K813,'Scope 3'!$AD$21:$AJ$21,0)),0)</f>
        <v>0</v>
      </c>
      <c r="M813" s="91" t="str">
        <f t="shared" si="59"/>
        <v>Scope 3Purchased goods &amp; servicesEUR0</v>
      </c>
      <c r="N813" s="91">
        <f>IFERROR(INDEX('Emission factors'!$K$14:$P$305,MATCH(M813,'Emission factors'!$J$14:$J$305,0),MATCH(K813,'Emission factors'!$K$12:$P$12,0)),0)</f>
        <v>0</v>
      </c>
      <c r="O813" s="91">
        <f t="shared" si="60"/>
        <v>0</v>
      </c>
    </row>
    <row r="814" spans="4:15" s="122" customFormat="1" ht="14.65" customHeight="1">
      <c r="D814" s="91" t="s">
        <v>9</v>
      </c>
      <c r="E814" s="91" t="str">
        <f>'Scope 3'!$D$19</f>
        <v>All Locations</v>
      </c>
      <c r="F814" s="91"/>
      <c r="G814" s="91" t="str">
        <f>'Scope 3'!$D$45</f>
        <v>Purchased goods &amp; services</v>
      </c>
      <c r="H814" s="91" t="str">
        <f>'Scope 3'!$G$53</f>
        <v>EUR</v>
      </c>
      <c r="I814" s="91">
        <f>'Scope 3'!$F$53</f>
        <v>0</v>
      </c>
      <c r="J814" s="91" t="str">
        <f t="shared" si="58"/>
        <v>Scope 3All LocationsPurchased goods &amp; servicesEUR0</v>
      </c>
      <c r="K814" s="123">
        <v>2020</v>
      </c>
      <c r="L814" s="91">
        <f>IFERROR(INDEX('Scope 3'!$AD$21:$AJ$62,MATCH(J814,'Scope 3'!$AD$21:$AD$62,0),MATCH(K814,'Scope 3'!$AD$21:$AJ$21,0)),0)</f>
        <v>0</v>
      </c>
      <c r="M814" s="91" t="str">
        <f t="shared" si="59"/>
        <v>Scope 3Purchased goods &amp; servicesEUR0</v>
      </c>
      <c r="N814" s="91">
        <f>IFERROR(INDEX('Emission factors'!$K$14:$P$305,MATCH(M814,'Emission factors'!$J$14:$J$305,0),MATCH(K814,'Emission factors'!$K$12:$P$12,0)),0)</f>
        <v>0</v>
      </c>
      <c r="O814" s="91">
        <f t="shared" si="60"/>
        <v>0</v>
      </c>
    </row>
    <row r="815" spans="4:15" s="122" customFormat="1" ht="14.65" customHeight="1">
      <c r="D815" s="91" t="s">
        <v>9</v>
      </c>
      <c r="E815" s="91" t="str">
        <f>'Scope 3'!$D$19</f>
        <v>All Locations</v>
      </c>
      <c r="F815" s="91"/>
      <c r="G815" s="91" t="str">
        <f>'Scope 3'!$D$45</f>
        <v>Purchased goods &amp; services</v>
      </c>
      <c r="H815" s="91" t="str">
        <f>'Scope 3'!$G$53</f>
        <v>EUR</v>
      </c>
      <c r="I815" s="91">
        <f>'Scope 3'!$F$53</f>
        <v>0</v>
      </c>
      <c r="J815" s="91" t="str">
        <f t="shared" si="58"/>
        <v>Scope 3All LocationsPurchased goods &amp; servicesEUR0</v>
      </c>
      <c r="K815" s="123">
        <v>2021</v>
      </c>
      <c r="L815" s="91">
        <f>IFERROR(INDEX('Scope 3'!$AD$21:$AJ$62,MATCH(J815,'Scope 3'!$AD$21:$AD$62,0),MATCH(K815,'Scope 3'!$AD$21:$AJ$21,0)),0)</f>
        <v>0</v>
      </c>
      <c r="M815" s="91" t="str">
        <f t="shared" si="59"/>
        <v>Scope 3Purchased goods &amp; servicesEUR0</v>
      </c>
      <c r="N815" s="91">
        <f>IFERROR(INDEX('Emission factors'!$K$14:$P$305,MATCH(M815,'Emission factors'!$J$14:$J$305,0),MATCH(K815,'Emission factors'!$K$12:$P$12,0)),0)</f>
        <v>0</v>
      </c>
      <c r="O815" s="91">
        <f t="shared" si="60"/>
        <v>0</v>
      </c>
    </row>
    <row r="816" spans="4:15" s="122" customFormat="1" ht="14.65" customHeight="1">
      <c r="D816" s="91" t="s">
        <v>9</v>
      </c>
      <c r="E816" s="91" t="str">
        <f>'Scope 3'!$D$19</f>
        <v>All Locations</v>
      </c>
      <c r="F816" s="91"/>
      <c r="G816" s="91" t="str">
        <f>'Scope 3'!$D$45</f>
        <v>Purchased goods &amp; services</v>
      </c>
      <c r="H816" s="91" t="str">
        <f>'Scope 3'!$G$53</f>
        <v>EUR</v>
      </c>
      <c r="I816" s="91">
        <f>'Scope 3'!$F$53</f>
        <v>0</v>
      </c>
      <c r="J816" s="91" t="str">
        <f t="shared" si="58"/>
        <v>Scope 3All LocationsPurchased goods &amp; servicesEUR0</v>
      </c>
      <c r="K816" s="123">
        <v>2022</v>
      </c>
      <c r="L816" s="91">
        <f>IFERROR(INDEX('Scope 3'!$AD$21:$AJ$62,MATCH(J816,'Scope 3'!$AD$21:$AD$62,0),MATCH(K816,'Scope 3'!$AD$21:$AJ$21,0)),0)</f>
        <v>0</v>
      </c>
      <c r="M816" s="91" t="str">
        <f t="shared" si="59"/>
        <v>Scope 3Purchased goods &amp; servicesEUR0</v>
      </c>
      <c r="N816" s="91">
        <f>IFERROR(INDEX('Emission factors'!$K$14:$P$305,MATCH(M816,'Emission factors'!$J$14:$J$305,0),MATCH(K816,'Emission factors'!$K$12:$P$12,0)),0)</f>
        <v>0</v>
      </c>
      <c r="O816" s="91">
        <f t="shared" si="60"/>
        <v>0</v>
      </c>
    </row>
    <row r="817" spans="4:15" s="122" customFormat="1" ht="14.65" customHeight="1">
      <c r="D817" s="91" t="s">
        <v>9</v>
      </c>
      <c r="E817" s="91" t="str">
        <f>'Scope 3'!$D$19</f>
        <v>All Locations</v>
      </c>
      <c r="F817" s="91"/>
      <c r="G817" s="91" t="str">
        <f>'Scope 3'!$D$45</f>
        <v>Purchased goods &amp; services</v>
      </c>
      <c r="H817" s="91" t="str">
        <f>'Scope 3'!$G$53</f>
        <v>EUR</v>
      </c>
      <c r="I817" s="91">
        <f>'Scope 3'!$F$53</f>
        <v>0</v>
      </c>
      <c r="J817" s="91" t="str">
        <f t="shared" si="58"/>
        <v>Scope 3All LocationsPurchased goods &amp; servicesEUR0</v>
      </c>
      <c r="K817" s="123">
        <v>2023</v>
      </c>
      <c r="L817" s="91">
        <f>IFERROR(INDEX('Scope 3'!$AD$21:$AJ$62,MATCH(J817,'Scope 3'!$AD$21:$AD$62,0),MATCH(K817,'Scope 3'!$AD$21:$AJ$21,0)),0)</f>
        <v>0</v>
      </c>
      <c r="M817" s="91" t="str">
        <f t="shared" si="59"/>
        <v>Scope 3Purchased goods &amp; servicesEUR0</v>
      </c>
      <c r="N817" s="91">
        <f>IFERROR(INDEX('Emission factors'!$K$14:$P$305,MATCH(M817,'Emission factors'!$J$14:$J$305,0),MATCH(K817,'Emission factors'!$K$12:$P$12,0)),0)</f>
        <v>0</v>
      </c>
      <c r="O817" s="91">
        <f t="shared" si="60"/>
        <v>0</v>
      </c>
    </row>
    <row r="818" spans="4:15" s="122" customFormat="1" ht="14.65" customHeight="1">
      <c r="D818" s="91" t="s">
        <v>9</v>
      </c>
      <c r="E818" s="91" t="str">
        <f>'Scope 3'!$D$19</f>
        <v>All Locations</v>
      </c>
      <c r="F818" s="91"/>
      <c r="G818" s="91" t="str">
        <f>'Scope 3'!$D$45</f>
        <v>Purchased goods &amp; services</v>
      </c>
      <c r="H818" s="91" t="str">
        <f>'Scope 3'!$G$53</f>
        <v>EUR</v>
      </c>
      <c r="I818" s="91">
        <f>'Scope 3'!$F$53</f>
        <v>0</v>
      </c>
      <c r="J818" s="91" t="str">
        <f t="shared" si="58"/>
        <v>Scope 3All LocationsPurchased goods &amp; servicesEUR0</v>
      </c>
      <c r="K818" s="123">
        <v>2024</v>
      </c>
      <c r="L818" s="91">
        <f>IFERROR(INDEX('Scope 3'!$AD$21:$AJ$62,MATCH(J818,'Scope 3'!$AD$21:$AD$62,0),MATCH(K818,'Scope 3'!$AD$21:$AJ$21,0)),0)</f>
        <v>0</v>
      </c>
      <c r="M818" s="91" t="str">
        <f t="shared" si="59"/>
        <v>Scope 3Purchased goods &amp; servicesEUR0</v>
      </c>
      <c r="N818" s="91">
        <f>IFERROR(INDEX('Emission factors'!$K$14:$P$305,MATCH(M818,'Emission factors'!$J$14:$J$305,0),MATCH(K818,'Emission factors'!$K$12:$P$12,0)),0)</f>
        <v>0</v>
      </c>
      <c r="O818" s="91">
        <f t="shared" si="60"/>
        <v>0</v>
      </c>
    </row>
    <row r="819" spans="4:15" s="122" customFormat="1" ht="14.65" customHeight="1">
      <c r="D819" s="91" t="s">
        <v>9</v>
      </c>
      <c r="E819" s="91" t="str">
        <f>'Scope 3'!$D$19</f>
        <v>All Locations</v>
      </c>
      <c r="F819" s="91"/>
      <c r="G819" s="91" t="str">
        <f>'Scope 3'!$D$45</f>
        <v>Purchased goods &amp; services</v>
      </c>
      <c r="H819" s="91" t="str">
        <f>'Scope 3'!$G$53</f>
        <v>EUR</v>
      </c>
      <c r="I819" s="91">
        <f>'Scope 3'!$F$53</f>
        <v>0</v>
      </c>
      <c r="J819" s="91" t="str">
        <f t="shared" si="58"/>
        <v>Scope 3All LocationsPurchased goods &amp; servicesEUR0</v>
      </c>
      <c r="K819" s="123">
        <v>2025</v>
      </c>
      <c r="L819" s="91">
        <f>IFERROR(INDEX('Scope 3'!$AD$21:$AJ$62,MATCH(J819,'Scope 3'!$AD$21:$AD$62,0),MATCH(K819,'Scope 3'!$AD$21:$AJ$21,0)),0)</f>
        <v>0</v>
      </c>
      <c r="M819" s="91" t="str">
        <f t="shared" si="59"/>
        <v>Scope 3Purchased goods &amp; servicesEUR0</v>
      </c>
      <c r="N819" s="91">
        <f>IFERROR(INDEX('Emission factors'!$K$14:$P$305,MATCH(M819,'Emission factors'!$J$14:$J$305,0),MATCH(K819,'Emission factors'!$K$12:$P$12,0)),0)</f>
        <v>0</v>
      </c>
      <c r="O819" s="91">
        <f t="shared" si="60"/>
        <v>0</v>
      </c>
    </row>
    <row r="820" spans="4:15" s="122" customFormat="1" ht="14.65" customHeight="1">
      <c r="D820" s="91" t="s">
        <v>9</v>
      </c>
      <c r="E820" s="91" t="str">
        <f>'Scope 3'!$D$19</f>
        <v>All Locations</v>
      </c>
      <c r="F820" s="91"/>
      <c r="G820" s="91" t="str">
        <f>'Scope 3'!$D$45</f>
        <v>Purchased goods &amp; services</v>
      </c>
      <c r="H820" s="91" t="str">
        <f>'Scope 3'!$G$54</f>
        <v>EUR</v>
      </c>
      <c r="I820" s="91">
        <f>'Scope 3'!$F$54</f>
        <v>0</v>
      </c>
      <c r="J820" s="91" t="str">
        <f t="shared" si="58"/>
        <v>Scope 3All LocationsPurchased goods &amp; servicesEUR0</v>
      </c>
      <c r="K820" s="123">
        <v>2020</v>
      </c>
      <c r="L820" s="91">
        <f>IFERROR(INDEX('Scope 3'!$AD$21:$AJ$62,MATCH(J820,'Scope 3'!$AD$21:$AD$62,0),MATCH(K820,'Scope 3'!$AD$21:$AJ$21,0)),0)</f>
        <v>0</v>
      </c>
      <c r="M820" s="91" t="str">
        <f t="shared" si="59"/>
        <v>Scope 3Purchased goods &amp; servicesEUR0</v>
      </c>
      <c r="N820" s="91">
        <f>IFERROR(INDEX('Emission factors'!$K$14:$P$305,MATCH(M820,'Emission factors'!$J$14:$J$305,0),MATCH(K820,'Emission factors'!$K$12:$P$12,0)),0)</f>
        <v>0</v>
      </c>
      <c r="O820" s="91">
        <f t="shared" si="60"/>
        <v>0</v>
      </c>
    </row>
    <row r="821" spans="4:15" s="122" customFormat="1" ht="14.65" customHeight="1">
      <c r="D821" s="91" t="s">
        <v>9</v>
      </c>
      <c r="E821" s="91" t="str">
        <f>'Scope 3'!$D$19</f>
        <v>All Locations</v>
      </c>
      <c r="F821" s="91"/>
      <c r="G821" s="91" t="str">
        <f>'Scope 3'!$D$45</f>
        <v>Purchased goods &amp; services</v>
      </c>
      <c r="H821" s="91" t="str">
        <f>'Scope 3'!$G$54</f>
        <v>EUR</v>
      </c>
      <c r="I821" s="91">
        <f>'Scope 3'!$F$54</f>
        <v>0</v>
      </c>
      <c r="J821" s="91" t="str">
        <f t="shared" si="58"/>
        <v>Scope 3All LocationsPurchased goods &amp; servicesEUR0</v>
      </c>
      <c r="K821" s="123">
        <v>2021</v>
      </c>
      <c r="L821" s="91">
        <f>IFERROR(INDEX('Scope 3'!$AD$21:$AJ$62,MATCH(J821,'Scope 3'!$AD$21:$AD$62,0),MATCH(K821,'Scope 3'!$AD$21:$AJ$21,0)),0)</f>
        <v>0</v>
      </c>
      <c r="M821" s="91" t="str">
        <f t="shared" si="59"/>
        <v>Scope 3Purchased goods &amp; servicesEUR0</v>
      </c>
      <c r="N821" s="91">
        <f>IFERROR(INDEX('Emission factors'!$K$14:$P$305,MATCH(M821,'Emission factors'!$J$14:$J$305,0),MATCH(K821,'Emission factors'!$K$12:$P$12,0)),0)</f>
        <v>0</v>
      </c>
      <c r="O821" s="91">
        <f t="shared" si="60"/>
        <v>0</v>
      </c>
    </row>
    <row r="822" spans="4:15" s="122" customFormat="1" ht="14.65" customHeight="1">
      <c r="D822" s="91" t="s">
        <v>9</v>
      </c>
      <c r="E822" s="91" t="str">
        <f>'Scope 3'!$D$19</f>
        <v>All Locations</v>
      </c>
      <c r="F822" s="91"/>
      <c r="G822" s="91" t="str">
        <f>'Scope 3'!$D$45</f>
        <v>Purchased goods &amp; services</v>
      </c>
      <c r="H822" s="91" t="str">
        <f>'Scope 3'!$G$54</f>
        <v>EUR</v>
      </c>
      <c r="I822" s="91">
        <f>'Scope 3'!$F$54</f>
        <v>0</v>
      </c>
      <c r="J822" s="91" t="str">
        <f t="shared" si="58"/>
        <v>Scope 3All LocationsPurchased goods &amp; servicesEUR0</v>
      </c>
      <c r="K822" s="123">
        <v>2022</v>
      </c>
      <c r="L822" s="91">
        <f>IFERROR(INDEX('Scope 3'!$AD$21:$AJ$62,MATCH(J822,'Scope 3'!$AD$21:$AD$62,0),MATCH(K822,'Scope 3'!$AD$21:$AJ$21,0)),0)</f>
        <v>0</v>
      </c>
      <c r="M822" s="91" t="str">
        <f t="shared" si="59"/>
        <v>Scope 3Purchased goods &amp; servicesEUR0</v>
      </c>
      <c r="N822" s="91">
        <f>IFERROR(INDEX('Emission factors'!$K$14:$P$305,MATCH(M822,'Emission factors'!$J$14:$J$305,0),MATCH(K822,'Emission factors'!$K$12:$P$12,0)),0)</f>
        <v>0</v>
      </c>
      <c r="O822" s="91">
        <f t="shared" si="60"/>
        <v>0</v>
      </c>
    </row>
    <row r="823" spans="4:15" s="122" customFormat="1" ht="14.65" customHeight="1">
      <c r="D823" s="91" t="s">
        <v>9</v>
      </c>
      <c r="E823" s="91" t="str">
        <f>'Scope 3'!$D$19</f>
        <v>All Locations</v>
      </c>
      <c r="F823" s="91"/>
      <c r="G823" s="91" t="str">
        <f>'Scope 3'!$D$45</f>
        <v>Purchased goods &amp; services</v>
      </c>
      <c r="H823" s="91" t="str">
        <f>'Scope 3'!$G$54</f>
        <v>EUR</v>
      </c>
      <c r="I823" s="91">
        <f>'Scope 3'!$F$54</f>
        <v>0</v>
      </c>
      <c r="J823" s="91" t="str">
        <f t="shared" si="58"/>
        <v>Scope 3All LocationsPurchased goods &amp; servicesEUR0</v>
      </c>
      <c r="K823" s="123">
        <v>2023</v>
      </c>
      <c r="L823" s="91">
        <f>IFERROR(INDEX('Scope 3'!$AD$21:$AJ$62,MATCH(J823,'Scope 3'!$AD$21:$AD$62,0),MATCH(K823,'Scope 3'!$AD$21:$AJ$21,0)),0)</f>
        <v>0</v>
      </c>
      <c r="M823" s="91" t="str">
        <f t="shared" si="59"/>
        <v>Scope 3Purchased goods &amp; servicesEUR0</v>
      </c>
      <c r="N823" s="91">
        <f>IFERROR(INDEX('Emission factors'!$K$14:$P$305,MATCH(M823,'Emission factors'!$J$14:$J$305,0),MATCH(K823,'Emission factors'!$K$12:$P$12,0)),0)</f>
        <v>0</v>
      </c>
      <c r="O823" s="91">
        <f t="shared" si="60"/>
        <v>0</v>
      </c>
    </row>
    <row r="824" spans="4:15" s="122" customFormat="1" ht="14.65" customHeight="1">
      <c r="D824" s="91" t="s">
        <v>9</v>
      </c>
      <c r="E824" s="91" t="str">
        <f>'Scope 3'!$D$19</f>
        <v>All Locations</v>
      </c>
      <c r="F824" s="91"/>
      <c r="G824" s="91" t="str">
        <f>'Scope 3'!$D$45</f>
        <v>Purchased goods &amp; services</v>
      </c>
      <c r="H824" s="91" t="str">
        <f>'Scope 3'!$G$54</f>
        <v>EUR</v>
      </c>
      <c r="I824" s="91">
        <f>'Scope 3'!$F$54</f>
        <v>0</v>
      </c>
      <c r="J824" s="91" t="str">
        <f t="shared" si="58"/>
        <v>Scope 3All LocationsPurchased goods &amp; servicesEUR0</v>
      </c>
      <c r="K824" s="123">
        <v>2024</v>
      </c>
      <c r="L824" s="91">
        <f>IFERROR(INDEX('Scope 3'!$AD$21:$AJ$62,MATCH(J824,'Scope 3'!$AD$21:$AD$62,0),MATCH(K824,'Scope 3'!$AD$21:$AJ$21,0)),0)</f>
        <v>0</v>
      </c>
      <c r="M824" s="91" t="str">
        <f t="shared" si="59"/>
        <v>Scope 3Purchased goods &amp; servicesEUR0</v>
      </c>
      <c r="N824" s="91">
        <f>IFERROR(INDEX('Emission factors'!$K$14:$P$305,MATCH(M824,'Emission factors'!$J$14:$J$305,0),MATCH(K824,'Emission factors'!$K$12:$P$12,0)),0)</f>
        <v>0</v>
      </c>
      <c r="O824" s="91">
        <f t="shared" si="60"/>
        <v>0</v>
      </c>
    </row>
    <row r="825" spans="4:15" s="122" customFormat="1" ht="14.65" customHeight="1">
      <c r="D825" s="91" t="s">
        <v>9</v>
      </c>
      <c r="E825" s="91" t="str">
        <f>'Scope 3'!$D$19</f>
        <v>All Locations</v>
      </c>
      <c r="F825" s="91"/>
      <c r="G825" s="91" t="str">
        <f>'Scope 3'!$D$45</f>
        <v>Purchased goods &amp; services</v>
      </c>
      <c r="H825" s="91" t="str">
        <f>'Scope 3'!$G$54</f>
        <v>EUR</v>
      </c>
      <c r="I825" s="91">
        <f>'Scope 3'!$F$54</f>
        <v>0</v>
      </c>
      <c r="J825" s="91" t="str">
        <f t="shared" ref="J825:J873" si="61">D825&amp;E825&amp;G825&amp;H825&amp;I825</f>
        <v>Scope 3All LocationsPurchased goods &amp; servicesEUR0</v>
      </c>
      <c r="K825" s="123">
        <v>2025</v>
      </c>
      <c r="L825" s="91">
        <f>IFERROR(INDEX('Scope 3'!$AD$21:$AJ$62,MATCH(J825,'Scope 3'!$AD$21:$AD$62,0),MATCH(K825,'Scope 3'!$AD$21:$AJ$21,0)),0)</f>
        <v>0</v>
      </c>
      <c r="M825" s="91" t="str">
        <f t="shared" si="59"/>
        <v>Scope 3Purchased goods &amp; servicesEUR0</v>
      </c>
      <c r="N825" s="91">
        <f>IFERROR(INDEX('Emission factors'!$K$14:$P$305,MATCH(M825,'Emission factors'!$J$14:$J$305,0),MATCH(K825,'Emission factors'!$K$12:$P$12,0)),0)</f>
        <v>0</v>
      </c>
      <c r="O825" s="91">
        <f t="shared" si="60"/>
        <v>0</v>
      </c>
    </row>
    <row r="826" spans="4:15" s="122" customFormat="1" ht="14.65" customHeight="1">
      <c r="D826" s="91" t="s">
        <v>9</v>
      </c>
      <c r="E826" s="91" t="str">
        <f>'Scope 3'!$D$19</f>
        <v>All Locations</v>
      </c>
      <c r="F826" s="91"/>
      <c r="G826" s="91" t="str">
        <f>'Scope 3'!$D$45</f>
        <v>Purchased goods &amp; services</v>
      </c>
      <c r="H826" s="91" t="str">
        <f>'Scope 3'!$G$55</f>
        <v>EUR</v>
      </c>
      <c r="I826" s="91">
        <f>'Scope 3'!$F$55</f>
        <v>0</v>
      </c>
      <c r="J826" s="91" t="str">
        <f t="shared" si="61"/>
        <v>Scope 3All LocationsPurchased goods &amp; servicesEUR0</v>
      </c>
      <c r="K826" s="123">
        <v>2020</v>
      </c>
      <c r="L826" s="91">
        <f>IFERROR(INDEX('Scope 3'!$AD$21:$AJ$62,MATCH(J826,'Scope 3'!$AD$21:$AD$62,0),MATCH(K826,'Scope 3'!$AD$21:$AJ$21,0)),0)</f>
        <v>0</v>
      </c>
      <c r="M826" s="91" t="str">
        <f t="shared" si="59"/>
        <v>Scope 3Purchased goods &amp; servicesEUR0</v>
      </c>
      <c r="N826" s="91">
        <f>IFERROR(INDEX('Emission factors'!$K$14:$P$305,MATCH(M826,'Emission factors'!$J$14:$J$305,0),MATCH(K826,'Emission factors'!$K$12:$P$12,0)),0)</f>
        <v>0</v>
      </c>
      <c r="O826" s="91">
        <f t="shared" si="60"/>
        <v>0</v>
      </c>
    </row>
    <row r="827" spans="4:15" s="122" customFormat="1" ht="14.65" customHeight="1">
      <c r="D827" s="91" t="s">
        <v>9</v>
      </c>
      <c r="E827" s="91" t="str">
        <f>'Scope 3'!$D$19</f>
        <v>All Locations</v>
      </c>
      <c r="F827" s="91"/>
      <c r="G827" s="91" t="str">
        <f>'Scope 3'!$D$45</f>
        <v>Purchased goods &amp; services</v>
      </c>
      <c r="H827" s="91" t="str">
        <f>'Scope 3'!$G$55</f>
        <v>EUR</v>
      </c>
      <c r="I827" s="91">
        <f>'Scope 3'!$F$55</f>
        <v>0</v>
      </c>
      <c r="J827" s="91" t="str">
        <f t="shared" si="61"/>
        <v>Scope 3All LocationsPurchased goods &amp; servicesEUR0</v>
      </c>
      <c r="K827" s="123">
        <v>2021</v>
      </c>
      <c r="L827" s="91">
        <f>IFERROR(INDEX('Scope 3'!$AD$21:$AJ$62,MATCH(J827,'Scope 3'!$AD$21:$AD$62,0),MATCH(K827,'Scope 3'!$AD$21:$AJ$21,0)),0)</f>
        <v>0</v>
      </c>
      <c r="M827" s="91" t="str">
        <f t="shared" si="59"/>
        <v>Scope 3Purchased goods &amp; servicesEUR0</v>
      </c>
      <c r="N827" s="91">
        <f>IFERROR(INDEX('Emission factors'!$K$14:$P$305,MATCH(M827,'Emission factors'!$J$14:$J$305,0),MATCH(K827,'Emission factors'!$K$12:$P$12,0)),0)</f>
        <v>0</v>
      </c>
      <c r="O827" s="91">
        <f t="shared" si="60"/>
        <v>0</v>
      </c>
    </row>
    <row r="828" spans="4:15" s="122" customFormat="1" ht="14.65" customHeight="1">
      <c r="D828" s="91" t="s">
        <v>9</v>
      </c>
      <c r="E828" s="91" t="str">
        <f>'Scope 3'!$D$19</f>
        <v>All Locations</v>
      </c>
      <c r="F828" s="91"/>
      <c r="G828" s="91" t="str">
        <f>'Scope 3'!$D$45</f>
        <v>Purchased goods &amp; services</v>
      </c>
      <c r="H828" s="91" t="str">
        <f>'Scope 3'!$G$55</f>
        <v>EUR</v>
      </c>
      <c r="I828" s="91">
        <f>'Scope 3'!$F$55</f>
        <v>0</v>
      </c>
      <c r="J828" s="91" t="str">
        <f t="shared" si="61"/>
        <v>Scope 3All LocationsPurchased goods &amp; servicesEUR0</v>
      </c>
      <c r="K828" s="123">
        <v>2022</v>
      </c>
      <c r="L828" s="91">
        <f>IFERROR(INDEX('Scope 3'!$AD$21:$AJ$62,MATCH(J828,'Scope 3'!$AD$21:$AD$62,0),MATCH(K828,'Scope 3'!$AD$21:$AJ$21,0)),0)</f>
        <v>0</v>
      </c>
      <c r="M828" s="91" t="str">
        <f t="shared" si="59"/>
        <v>Scope 3Purchased goods &amp; servicesEUR0</v>
      </c>
      <c r="N828" s="91">
        <f>IFERROR(INDEX('Emission factors'!$K$14:$P$305,MATCH(M828,'Emission factors'!$J$14:$J$305,0),MATCH(K828,'Emission factors'!$K$12:$P$12,0)),0)</f>
        <v>0</v>
      </c>
      <c r="O828" s="91">
        <f t="shared" si="60"/>
        <v>0</v>
      </c>
    </row>
    <row r="829" spans="4:15" s="122" customFormat="1" ht="14.65" customHeight="1">
      <c r="D829" s="91" t="s">
        <v>9</v>
      </c>
      <c r="E829" s="91" t="str">
        <f>'Scope 3'!$D$19</f>
        <v>All Locations</v>
      </c>
      <c r="F829" s="91"/>
      <c r="G829" s="91" t="str">
        <f>'Scope 3'!$D$45</f>
        <v>Purchased goods &amp; services</v>
      </c>
      <c r="H829" s="91" t="str">
        <f>'Scope 3'!$G$55</f>
        <v>EUR</v>
      </c>
      <c r="I829" s="91">
        <f>'Scope 3'!$F$55</f>
        <v>0</v>
      </c>
      <c r="J829" s="91" t="str">
        <f t="shared" si="61"/>
        <v>Scope 3All LocationsPurchased goods &amp; servicesEUR0</v>
      </c>
      <c r="K829" s="123">
        <v>2023</v>
      </c>
      <c r="L829" s="91">
        <f>IFERROR(INDEX('Scope 3'!$AD$21:$AJ$62,MATCH(J829,'Scope 3'!$AD$21:$AD$62,0),MATCH(K829,'Scope 3'!$AD$21:$AJ$21,0)),0)</f>
        <v>0</v>
      </c>
      <c r="M829" s="91" t="str">
        <f t="shared" si="59"/>
        <v>Scope 3Purchased goods &amp; servicesEUR0</v>
      </c>
      <c r="N829" s="91">
        <f>IFERROR(INDEX('Emission factors'!$K$14:$P$305,MATCH(M829,'Emission factors'!$J$14:$J$305,0),MATCH(K829,'Emission factors'!$K$12:$P$12,0)),0)</f>
        <v>0</v>
      </c>
      <c r="O829" s="91">
        <f t="shared" si="60"/>
        <v>0</v>
      </c>
    </row>
    <row r="830" spans="4:15" s="122" customFormat="1" ht="14.65" customHeight="1">
      <c r="D830" s="91" t="s">
        <v>9</v>
      </c>
      <c r="E830" s="91" t="str">
        <f>'Scope 3'!$D$19</f>
        <v>All Locations</v>
      </c>
      <c r="F830" s="91"/>
      <c r="G830" s="91" t="str">
        <f>'Scope 3'!$D$45</f>
        <v>Purchased goods &amp; services</v>
      </c>
      <c r="H830" s="91" t="str">
        <f>'Scope 3'!$G$55</f>
        <v>EUR</v>
      </c>
      <c r="I830" s="91">
        <f>'Scope 3'!$F$55</f>
        <v>0</v>
      </c>
      <c r="J830" s="91" t="str">
        <f t="shared" si="61"/>
        <v>Scope 3All LocationsPurchased goods &amp; servicesEUR0</v>
      </c>
      <c r="K830" s="123">
        <v>2024</v>
      </c>
      <c r="L830" s="91">
        <f>IFERROR(INDEX('Scope 3'!$AD$21:$AJ$62,MATCH(J830,'Scope 3'!$AD$21:$AD$62,0),MATCH(K830,'Scope 3'!$AD$21:$AJ$21,0)),0)</f>
        <v>0</v>
      </c>
      <c r="M830" s="91" t="str">
        <f t="shared" si="59"/>
        <v>Scope 3Purchased goods &amp; servicesEUR0</v>
      </c>
      <c r="N830" s="91">
        <f>IFERROR(INDEX('Emission factors'!$K$14:$P$305,MATCH(M830,'Emission factors'!$J$14:$J$305,0),MATCH(K830,'Emission factors'!$K$12:$P$12,0)),0)</f>
        <v>0</v>
      </c>
      <c r="O830" s="91">
        <f t="shared" si="60"/>
        <v>0</v>
      </c>
    </row>
    <row r="831" spans="4:15" s="122" customFormat="1" ht="14.65" customHeight="1">
      <c r="D831" s="91" t="s">
        <v>9</v>
      </c>
      <c r="E831" s="91" t="str">
        <f>'Scope 3'!$D$19</f>
        <v>All Locations</v>
      </c>
      <c r="F831" s="91"/>
      <c r="G831" s="91" t="str">
        <f>'Scope 3'!$D$45</f>
        <v>Purchased goods &amp; services</v>
      </c>
      <c r="H831" s="91" t="str">
        <f>'Scope 3'!$G$55</f>
        <v>EUR</v>
      </c>
      <c r="I831" s="91">
        <f>'Scope 3'!$F$55</f>
        <v>0</v>
      </c>
      <c r="J831" s="91" t="str">
        <f t="shared" si="61"/>
        <v>Scope 3All LocationsPurchased goods &amp; servicesEUR0</v>
      </c>
      <c r="K831" s="123">
        <v>2025</v>
      </c>
      <c r="L831" s="91">
        <f>IFERROR(INDEX('Scope 3'!$AD$21:$AJ$62,MATCH(J831,'Scope 3'!$AD$21:$AD$62,0),MATCH(K831,'Scope 3'!$AD$21:$AJ$21,0)),0)</f>
        <v>0</v>
      </c>
      <c r="M831" s="91" t="str">
        <f t="shared" si="59"/>
        <v>Scope 3Purchased goods &amp; servicesEUR0</v>
      </c>
      <c r="N831" s="91">
        <f>IFERROR(INDEX('Emission factors'!$K$14:$P$305,MATCH(M831,'Emission factors'!$J$14:$J$305,0),MATCH(K831,'Emission factors'!$K$12:$P$12,0)),0)</f>
        <v>0</v>
      </c>
      <c r="O831" s="91">
        <f t="shared" si="60"/>
        <v>0</v>
      </c>
    </row>
    <row r="832" spans="4:15" s="122" customFormat="1" ht="14.65" customHeight="1">
      <c r="D832" s="91" t="s">
        <v>9</v>
      </c>
      <c r="E832" s="91" t="str">
        <f>'Scope 3'!$D$19</f>
        <v>All Locations</v>
      </c>
      <c r="F832" s="91"/>
      <c r="G832" s="91" t="str">
        <f>'Scope 3'!$D$45</f>
        <v>Purchased goods &amp; services</v>
      </c>
      <c r="H832" s="91" t="str">
        <f>'Scope 3'!$G$56</f>
        <v>EUR</v>
      </c>
      <c r="I832" s="91">
        <f>'Scope 3'!$F$56</f>
        <v>0</v>
      </c>
      <c r="J832" s="91" t="str">
        <f t="shared" si="61"/>
        <v>Scope 3All LocationsPurchased goods &amp; servicesEUR0</v>
      </c>
      <c r="K832" s="123">
        <v>2020</v>
      </c>
      <c r="L832" s="91">
        <f>IFERROR(INDEX('Scope 3'!$AD$21:$AJ$62,MATCH(J832,'Scope 3'!$AD$21:$AD$62,0),MATCH(K832,'Scope 3'!$AD$21:$AJ$21,0)),0)</f>
        <v>0</v>
      </c>
      <c r="M832" s="91" t="str">
        <f t="shared" si="59"/>
        <v>Scope 3Purchased goods &amp; servicesEUR0</v>
      </c>
      <c r="N832" s="91">
        <f>IFERROR(INDEX('Emission factors'!$K$14:$P$305,MATCH(M832,'Emission factors'!$J$14:$J$305,0),MATCH(K832,'Emission factors'!$K$12:$P$12,0)),0)</f>
        <v>0</v>
      </c>
      <c r="O832" s="91">
        <f t="shared" si="60"/>
        <v>0</v>
      </c>
    </row>
    <row r="833" spans="4:15" s="122" customFormat="1" ht="14.65" customHeight="1">
      <c r="D833" s="91" t="s">
        <v>9</v>
      </c>
      <c r="E833" s="91" t="str">
        <f>'Scope 3'!$D$19</f>
        <v>All Locations</v>
      </c>
      <c r="F833" s="91"/>
      <c r="G833" s="91" t="str">
        <f>'Scope 3'!$D$45</f>
        <v>Purchased goods &amp; services</v>
      </c>
      <c r="H833" s="91" t="str">
        <f>'Scope 3'!$G$56</f>
        <v>EUR</v>
      </c>
      <c r="I833" s="91">
        <f>'Scope 3'!$F$56</f>
        <v>0</v>
      </c>
      <c r="J833" s="91" t="str">
        <f t="shared" si="61"/>
        <v>Scope 3All LocationsPurchased goods &amp; servicesEUR0</v>
      </c>
      <c r="K833" s="123">
        <v>2021</v>
      </c>
      <c r="L833" s="91">
        <f>IFERROR(INDEX('Scope 3'!$AD$21:$AJ$62,MATCH(J833,'Scope 3'!$AD$21:$AD$62,0),MATCH(K833,'Scope 3'!$AD$21:$AJ$21,0)),0)</f>
        <v>0</v>
      </c>
      <c r="M833" s="91" t="str">
        <f t="shared" si="59"/>
        <v>Scope 3Purchased goods &amp; servicesEUR0</v>
      </c>
      <c r="N833" s="91">
        <f>IFERROR(INDEX('Emission factors'!$K$14:$P$305,MATCH(M833,'Emission factors'!$J$14:$J$305,0),MATCH(K833,'Emission factors'!$K$12:$P$12,0)),0)</f>
        <v>0</v>
      </c>
      <c r="O833" s="91">
        <f t="shared" si="60"/>
        <v>0</v>
      </c>
    </row>
    <row r="834" spans="4:15" s="122" customFormat="1" ht="14.65" customHeight="1">
      <c r="D834" s="91" t="s">
        <v>9</v>
      </c>
      <c r="E834" s="91" t="str">
        <f>'Scope 3'!$D$19</f>
        <v>All Locations</v>
      </c>
      <c r="F834" s="91"/>
      <c r="G834" s="91" t="str">
        <f>'Scope 3'!$D$45</f>
        <v>Purchased goods &amp; services</v>
      </c>
      <c r="H834" s="91" t="str">
        <f>'Scope 3'!$G$56</f>
        <v>EUR</v>
      </c>
      <c r="I834" s="91">
        <f>'Scope 3'!$F$56</f>
        <v>0</v>
      </c>
      <c r="J834" s="91" t="str">
        <f t="shared" si="61"/>
        <v>Scope 3All LocationsPurchased goods &amp; servicesEUR0</v>
      </c>
      <c r="K834" s="123">
        <v>2022</v>
      </c>
      <c r="L834" s="91">
        <f>IFERROR(INDEX('Scope 3'!$AD$21:$AJ$62,MATCH(J834,'Scope 3'!$AD$21:$AD$62,0),MATCH(K834,'Scope 3'!$AD$21:$AJ$21,0)),0)</f>
        <v>0</v>
      </c>
      <c r="M834" s="91" t="str">
        <f t="shared" si="59"/>
        <v>Scope 3Purchased goods &amp; servicesEUR0</v>
      </c>
      <c r="N834" s="91">
        <f>IFERROR(INDEX('Emission factors'!$K$14:$P$305,MATCH(M834,'Emission factors'!$J$14:$J$305,0),MATCH(K834,'Emission factors'!$K$12:$P$12,0)),0)</f>
        <v>0</v>
      </c>
      <c r="O834" s="91">
        <f t="shared" si="60"/>
        <v>0</v>
      </c>
    </row>
    <row r="835" spans="4:15" s="122" customFormat="1" ht="14.65" customHeight="1">
      <c r="D835" s="91" t="s">
        <v>9</v>
      </c>
      <c r="E835" s="91" t="str">
        <f>'Scope 3'!$D$19</f>
        <v>All Locations</v>
      </c>
      <c r="F835" s="91"/>
      <c r="G835" s="91" t="str">
        <f>'Scope 3'!$D$45</f>
        <v>Purchased goods &amp; services</v>
      </c>
      <c r="H835" s="91" t="str">
        <f>'Scope 3'!$G$56</f>
        <v>EUR</v>
      </c>
      <c r="I835" s="91">
        <f>'Scope 3'!$F$56</f>
        <v>0</v>
      </c>
      <c r="J835" s="91" t="str">
        <f t="shared" si="61"/>
        <v>Scope 3All LocationsPurchased goods &amp; servicesEUR0</v>
      </c>
      <c r="K835" s="123">
        <v>2023</v>
      </c>
      <c r="L835" s="91">
        <f>IFERROR(INDEX('Scope 3'!$AD$21:$AJ$62,MATCH(J835,'Scope 3'!$AD$21:$AD$62,0),MATCH(K835,'Scope 3'!$AD$21:$AJ$21,0)),0)</f>
        <v>0</v>
      </c>
      <c r="M835" s="91" t="str">
        <f t="shared" si="59"/>
        <v>Scope 3Purchased goods &amp; servicesEUR0</v>
      </c>
      <c r="N835" s="91">
        <f>IFERROR(INDEX('Emission factors'!$K$14:$P$305,MATCH(M835,'Emission factors'!$J$14:$J$305,0),MATCH(K835,'Emission factors'!$K$12:$P$12,0)),0)</f>
        <v>0</v>
      </c>
      <c r="O835" s="91">
        <f t="shared" si="60"/>
        <v>0</v>
      </c>
    </row>
    <row r="836" spans="4:15" s="122" customFormat="1" ht="14.65" customHeight="1">
      <c r="D836" s="91" t="s">
        <v>9</v>
      </c>
      <c r="E836" s="91" t="str">
        <f>'Scope 3'!$D$19</f>
        <v>All Locations</v>
      </c>
      <c r="F836" s="91"/>
      <c r="G836" s="91" t="str">
        <f>'Scope 3'!$D$45</f>
        <v>Purchased goods &amp; services</v>
      </c>
      <c r="H836" s="91" t="str">
        <f>'Scope 3'!$G$56</f>
        <v>EUR</v>
      </c>
      <c r="I836" s="91">
        <f>'Scope 3'!$F$56</f>
        <v>0</v>
      </c>
      <c r="J836" s="91" t="str">
        <f t="shared" si="61"/>
        <v>Scope 3All LocationsPurchased goods &amp; servicesEUR0</v>
      </c>
      <c r="K836" s="123">
        <v>2024</v>
      </c>
      <c r="L836" s="91">
        <f>IFERROR(INDEX('Scope 3'!$AD$21:$AJ$62,MATCH(J836,'Scope 3'!$AD$21:$AD$62,0),MATCH(K836,'Scope 3'!$AD$21:$AJ$21,0)),0)</f>
        <v>0</v>
      </c>
      <c r="M836" s="91" t="str">
        <f t="shared" si="59"/>
        <v>Scope 3Purchased goods &amp; servicesEUR0</v>
      </c>
      <c r="N836" s="91">
        <f>IFERROR(INDEX('Emission factors'!$K$14:$P$305,MATCH(M836,'Emission factors'!$J$14:$J$305,0),MATCH(K836,'Emission factors'!$K$12:$P$12,0)),0)</f>
        <v>0</v>
      </c>
      <c r="O836" s="91">
        <f t="shared" si="60"/>
        <v>0</v>
      </c>
    </row>
    <row r="837" spans="4:15" s="122" customFormat="1" ht="14.65" customHeight="1">
      <c r="D837" s="91" t="s">
        <v>9</v>
      </c>
      <c r="E837" s="91" t="str">
        <f>'Scope 3'!$D$19</f>
        <v>All Locations</v>
      </c>
      <c r="F837" s="91"/>
      <c r="G837" s="91" t="str">
        <f>'Scope 3'!$D$45</f>
        <v>Purchased goods &amp; services</v>
      </c>
      <c r="H837" s="91" t="str">
        <f>'Scope 3'!$G$56</f>
        <v>EUR</v>
      </c>
      <c r="I837" s="91">
        <f>'Scope 3'!$F$56</f>
        <v>0</v>
      </c>
      <c r="J837" s="91" t="str">
        <f t="shared" si="61"/>
        <v>Scope 3All LocationsPurchased goods &amp; servicesEUR0</v>
      </c>
      <c r="K837" s="123">
        <v>2025</v>
      </c>
      <c r="L837" s="91">
        <f>IFERROR(INDEX('Scope 3'!$AD$21:$AJ$62,MATCH(J837,'Scope 3'!$AD$21:$AD$62,0),MATCH(K837,'Scope 3'!$AD$21:$AJ$21,0)),0)</f>
        <v>0</v>
      </c>
      <c r="M837" s="91" t="str">
        <f t="shared" ref="M837:M873" si="62">D837&amp;G837&amp;H837&amp;I837</f>
        <v>Scope 3Purchased goods &amp; servicesEUR0</v>
      </c>
      <c r="N837" s="91">
        <f>IFERROR(INDEX('Emission factors'!$K$14:$P$305,MATCH(M837,'Emission factors'!$J$14:$J$305,0),MATCH(K837,'Emission factors'!$K$12:$P$12,0)),0)</f>
        <v>0</v>
      </c>
      <c r="O837" s="91">
        <f t="shared" ref="O837:O873" si="63">L837*N837</f>
        <v>0</v>
      </c>
    </row>
    <row r="838" spans="4:15" s="122" customFormat="1" ht="14.65" customHeight="1">
      <c r="D838" s="91" t="s">
        <v>9</v>
      </c>
      <c r="E838" s="91" t="str">
        <f>'Scope 3'!$D$19</f>
        <v>All Locations</v>
      </c>
      <c r="F838" s="91"/>
      <c r="G838" s="91" t="str">
        <f>'Scope 3'!$D$45</f>
        <v>Purchased goods &amp; services</v>
      </c>
      <c r="H838" s="91" t="str">
        <f>'Scope 3'!$G$57</f>
        <v>EUR</v>
      </c>
      <c r="I838" s="91">
        <f>'Scope 3'!$F$57</f>
        <v>0</v>
      </c>
      <c r="J838" s="91" t="str">
        <f t="shared" si="61"/>
        <v>Scope 3All LocationsPurchased goods &amp; servicesEUR0</v>
      </c>
      <c r="K838" s="123">
        <v>2020</v>
      </c>
      <c r="L838" s="91">
        <f>IFERROR(INDEX('Scope 3'!$AD$21:$AJ$62,MATCH(J838,'Scope 3'!$AD$21:$AD$62,0),MATCH(K838,'Scope 3'!$AD$21:$AJ$21,0)),0)</f>
        <v>0</v>
      </c>
      <c r="M838" s="91" t="str">
        <f t="shared" si="62"/>
        <v>Scope 3Purchased goods &amp; servicesEUR0</v>
      </c>
      <c r="N838" s="91">
        <f>IFERROR(INDEX('Emission factors'!$K$14:$P$305,MATCH(M838,'Emission factors'!$J$14:$J$305,0),MATCH(K838,'Emission factors'!$K$12:$P$12,0)),0)</f>
        <v>0</v>
      </c>
      <c r="O838" s="91">
        <f t="shared" si="63"/>
        <v>0</v>
      </c>
    </row>
    <row r="839" spans="4:15" s="122" customFormat="1" ht="14.65" customHeight="1">
      <c r="D839" s="91" t="s">
        <v>9</v>
      </c>
      <c r="E839" s="91" t="str">
        <f>'Scope 3'!$D$19</f>
        <v>All Locations</v>
      </c>
      <c r="F839" s="91"/>
      <c r="G839" s="91" t="str">
        <f>'Scope 3'!$D$45</f>
        <v>Purchased goods &amp; services</v>
      </c>
      <c r="H839" s="91" t="str">
        <f>'Scope 3'!$G$57</f>
        <v>EUR</v>
      </c>
      <c r="I839" s="91">
        <f>'Scope 3'!$F$57</f>
        <v>0</v>
      </c>
      <c r="J839" s="91" t="str">
        <f t="shared" si="61"/>
        <v>Scope 3All LocationsPurchased goods &amp; servicesEUR0</v>
      </c>
      <c r="K839" s="123">
        <v>2021</v>
      </c>
      <c r="L839" s="91">
        <f>IFERROR(INDEX('Scope 3'!$AD$21:$AJ$62,MATCH(J839,'Scope 3'!$AD$21:$AD$62,0),MATCH(K839,'Scope 3'!$AD$21:$AJ$21,0)),0)</f>
        <v>0</v>
      </c>
      <c r="M839" s="91" t="str">
        <f t="shared" si="62"/>
        <v>Scope 3Purchased goods &amp; servicesEUR0</v>
      </c>
      <c r="N839" s="91">
        <f>IFERROR(INDEX('Emission factors'!$K$14:$P$305,MATCH(M839,'Emission factors'!$J$14:$J$305,0),MATCH(K839,'Emission factors'!$K$12:$P$12,0)),0)</f>
        <v>0</v>
      </c>
      <c r="O839" s="91">
        <f t="shared" si="63"/>
        <v>0</v>
      </c>
    </row>
    <row r="840" spans="4:15" s="122" customFormat="1" ht="14.65" customHeight="1">
      <c r="D840" s="91" t="s">
        <v>9</v>
      </c>
      <c r="E840" s="91" t="str">
        <f>'Scope 3'!$D$19</f>
        <v>All Locations</v>
      </c>
      <c r="F840" s="91"/>
      <c r="G840" s="91" t="str">
        <f>'Scope 3'!$D$45</f>
        <v>Purchased goods &amp; services</v>
      </c>
      <c r="H840" s="91" t="str">
        <f>'Scope 3'!$G$57</f>
        <v>EUR</v>
      </c>
      <c r="I840" s="91">
        <f>'Scope 3'!$F$57</f>
        <v>0</v>
      </c>
      <c r="J840" s="91" t="str">
        <f t="shared" si="61"/>
        <v>Scope 3All LocationsPurchased goods &amp; servicesEUR0</v>
      </c>
      <c r="K840" s="123">
        <v>2022</v>
      </c>
      <c r="L840" s="91">
        <f>IFERROR(INDEX('Scope 3'!$AD$21:$AJ$62,MATCH(J840,'Scope 3'!$AD$21:$AD$62,0),MATCH(K840,'Scope 3'!$AD$21:$AJ$21,0)),0)</f>
        <v>0</v>
      </c>
      <c r="M840" s="91" t="str">
        <f t="shared" si="62"/>
        <v>Scope 3Purchased goods &amp; servicesEUR0</v>
      </c>
      <c r="N840" s="91">
        <f>IFERROR(INDEX('Emission factors'!$K$14:$P$305,MATCH(M840,'Emission factors'!$J$14:$J$305,0),MATCH(K840,'Emission factors'!$K$12:$P$12,0)),0)</f>
        <v>0</v>
      </c>
      <c r="O840" s="91">
        <f t="shared" si="63"/>
        <v>0</v>
      </c>
    </row>
    <row r="841" spans="4:15" s="122" customFormat="1" ht="14.65" customHeight="1">
      <c r="D841" s="91" t="s">
        <v>9</v>
      </c>
      <c r="E841" s="91" t="str">
        <f>'Scope 3'!$D$19</f>
        <v>All Locations</v>
      </c>
      <c r="F841" s="91"/>
      <c r="G841" s="91" t="str">
        <f>'Scope 3'!$D$45</f>
        <v>Purchased goods &amp; services</v>
      </c>
      <c r="H841" s="91" t="str">
        <f>'Scope 3'!$G$57</f>
        <v>EUR</v>
      </c>
      <c r="I841" s="91">
        <f>'Scope 3'!$F$57</f>
        <v>0</v>
      </c>
      <c r="J841" s="91" t="str">
        <f t="shared" si="61"/>
        <v>Scope 3All LocationsPurchased goods &amp; servicesEUR0</v>
      </c>
      <c r="K841" s="123">
        <v>2023</v>
      </c>
      <c r="L841" s="91">
        <f>IFERROR(INDEX('Scope 3'!$AD$21:$AJ$62,MATCH(J841,'Scope 3'!$AD$21:$AD$62,0),MATCH(K841,'Scope 3'!$AD$21:$AJ$21,0)),0)</f>
        <v>0</v>
      </c>
      <c r="M841" s="91" t="str">
        <f t="shared" si="62"/>
        <v>Scope 3Purchased goods &amp; servicesEUR0</v>
      </c>
      <c r="N841" s="91">
        <f>IFERROR(INDEX('Emission factors'!$K$14:$P$305,MATCH(M841,'Emission factors'!$J$14:$J$305,0),MATCH(K841,'Emission factors'!$K$12:$P$12,0)),0)</f>
        <v>0</v>
      </c>
      <c r="O841" s="91">
        <f t="shared" si="63"/>
        <v>0</v>
      </c>
    </row>
    <row r="842" spans="4:15" s="122" customFormat="1" ht="14.65" customHeight="1">
      <c r="D842" s="91" t="s">
        <v>9</v>
      </c>
      <c r="E842" s="91" t="str">
        <f>'Scope 3'!$D$19</f>
        <v>All Locations</v>
      </c>
      <c r="F842" s="91"/>
      <c r="G842" s="91" t="str">
        <f>'Scope 3'!$D$45</f>
        <v>Purchased goods &amp; services</v>
      </c>
      <c r="H842" s="91" t="str">
        <f>'Scope 3'!$G$57</f>
        <v>EUR</v>
      </c>
      <c r="I842" s="91">
        <f>'Scope 3'!$F$57</f>
        <v>0</v>
      </c>
      <c r="J842" s="91" t="str">
        <f t="shared" si="61"/>
        <v>Scope 3All LocationsPurchased goods &amp; servicesEUR0</v>
      </c>
      <c r="K842" s="123">
        <v>2024</v>
      </c>
      <c r="L842" s="91">
        <f>IFERROR(INDEX('Scope 3'!$AD$21:$AJ$62,MATCH(J842,'Scope 3'!$AD$21:$AD$62,0),MATCH(K842,'Scope 3'!$AD$21:$AJ$21,0)),0)</f>
        <v>0</v>
      </c>
      <c r="M842" s="91" t="str">
        <f t="shared" si="62"/>
        <v>Scope 3Purchased goods &amp; servicesEUR0</v>
      </c>
      <c r="N842" s="91">
        <f>IFERROR(INDEX('Emission factors'!$K$14:$P$305,MATCH(M842,'Emission factors'!$J$14:$J$305,0),MATCH(K842,'Emission factors'!$K$12:$P$12,0)),0)</f>
        <v>0</v>
      </c>
      <c r="O842" s="91">
        <f t="shared" si="63"/>
        <v>0</v>
      </c>
    </row>
    <row r="843" spans="4:15" s="122" customFormat="1" ht="14.65" customHeight="1">
      <c r="D843" s="91" t="s">
        <v>9</v>
      </c>
      <c r="E843" s="91" t="str">
        <f>'Scope 3'!$D$19</f>
        <v>All Locations</v>
      </c>
      <c r="F843" s="91"/>
      <c r="G843" s="91" t="str">
        <f>'Scope 3'!$D$45</f>
        <v>Purchased goods &amp; services</v>
      </c>
      <c r="H843" s="91" t="str">
        <f>'Scope 3'!$G$57</f>
        <v>EUR</v>
      </c>
      <c r="I843" s="91">
        <f>'Scope 3'!$F$57</f>
        <v>0</v>
      </c>
      <c r="J843" s="91" t="str">
        <f t="shared" si="61"/>
        <v>Scope 3All LocationsPurchased goods &amp; servicesEUR0</v>
      </c>
      <c r="K843" s="123">
        <v>2025</v>
      </c>
      <c r="L843" s="91">
        <f>IFERROR(INDEX('Scope 3'!$AD$21:$AJ$62,MATCH(J843,'Scope 3'!$AD$21:$AD$62,0),MATCH(K843,'Scope 3'!$AD$21:$AJ$21,0)),0)</f>
        <v>0</v>
      </c>
      <c r="M843" s="91" t="str">
        <f t="shared" si="62"/>
        <v>Scope 3Purchased goods &amp; servicesEUR0</v>
      </c>
      <c r="N843" s="91">
        <f>IFERROR(INDEX('Emission factors'!$K$14:$P$305,MATCH(M843,'Emission factors'!$J$14:$J$305,0),MATCH(K843,'Emission factors'!$K$12:$P$12,0)),0)</f>
        <v>0</v>
      </c>
      <c r="O843" s="91">
        <f t="shared" si="63"/>
        <v>0</v>
      </c>
    </row>
    <row r="844" spans="4:15" s="122" customFormat="1" ht="14.65" customHeight="1">
      <c r="D844" s="91" t="s">
        <v>9</v>
      </c>
      <c r="E844" s="91" t="str">
        <f>'Scope 3'!$D$19</f>
        <v>All Locations</v>
      </c>
      <c r="F844" s="91"/>
      <c r="G844" s="91" t="str">
        <f>'Scope 3'!$D$45</f>
        <v>Purchased goods &amp; services</v>
      </c>
      <c r="H844" s="91" t="str">
        <f>'Scope 3'!$G$58</f>
        <v>EUR</v>
      </c>
      <c r="I844" s="91">
        <f>'Scope 3'!$F$58</f>
        <v>0</v>
      </c>
      <c r="J844" s="91" t="str">
        <f t="shared" si="61"/>
        <v>Scope 3All LocationsPurchased goods &amp; servicesEUR0</v>
      </c>
      <c r="K844" s="123">
        <v>2020</v>
      </c>
      <c r="L844" s="91">
        <f>IFERROR(INDEX('Scope 3'!$AD$21:$AJ$62,MATCH(J844,'Scope 3'!$AD$21:$AD$62,0),MATCH(K844,'Scope 3'!$AD$21:$AJ$21,0)),0)</f>
        <v>0</v>
      </c>
      <c r="M844" s="91" t="str">
        <f t="shared" si="62"/>
        <v>Scope 3Purchased goods &amp; servicesEUR0</v>
      </c>
      <c r="N844" s="91">
        <f>IFERROR(INDEX('Emission factors'!$K$14:$P$305,MATCH(M844,'Emission factors'!$J$14:$J$305,0),MATCH(K844,'Emission factors'!$K$12:$P$12,0)),0)</f>
        <v>0</v>
      </c>
      <c r="O844" s="91">
        <f t="shared" si="63"/>
        <v>0</v>
      </c>
    </row>
    <row r="845" spans="4:15" s="122" customFormat="1" ht="14.65" customHeight="1">
      <c r="D845" s="91" t="s">
        <v>9</v>
      </c>
      <c r="E845" s="91" t="str">
        <f>'Scope 3'!$D$19</f>
        <v>All Locations</v>
      </c>
      <c r="F845" s="91"/>
      <c r="G845" s="91" t="str">
        <f>'Scope 3'!$D$45</f>
        <v>Purchased goods &amp; services</v>
      </c>
      <c r="H845" s="91" t="str">
        <f>'Scope 3'!$G$58</f>
        <v>EUR</v>
      </c>
      <c r="I845" s="91">
        <f>'Scope 3'!$F$58</f>
        <v>0</v>
      </c>
      <c r="J845" s="91" t="str">
        <f t="shared" si="61"/>
        <v>Scope 3All LocationsPurchased goods &amp; servicesEUR0</v>
      </c>
      <c r="K845" s="123">
        <v>2021</v>
      </c>
      <c r="L845" s="91">
        <f>IFERROR(INDEX('Scope 3'!$AD$21:$AJ$62,MATCH(J845,'Scope 3'!$AD$21:$AD$62,0),MATCH(K845,'Scope 3'!$AD$21:$AJ$21,0)),0)</f>
        <v>0</v>
      </c>
      <c r="M845" s="91" t="str">
        <f t="shared" si="62"/>
        <v>Scope 3Purchased goods &amp; servicesEUR0</v>
      </c>
      <c r="N845" s="91">
        <f>IFERROR(INDEX('Emission factors'!$K$14:$P$305,MATCH(M845,'Emission factors'!$J$14:$J$305,0),MATCH(K845,'Emission factors'!$K$12:$P$12,0)),0)</f>
        <v>0</v>
      </c>
      <c r="O845" s="91">
        <f t="shared" si="63"/>
        <v>0</v>
      </c>
    </row>
    <row r="846" spans="4:15" s="122" customFormat="1" ht="14.65" customHeight="1">
      <c r="D846" s="91" t="s">
        <v>9</v>
      </c>
      <c r="E846" s="91" t="str">
        <f>'Scope 3'!$D$19</f>
        <v>All Locations</v>
      </c>
      <c r="F846" s="91"/>
      <c r="G846" s="91" t="str">
        <f>'Scope 3'!$D$45</f>
        <v>Purchased goods &amp; services</v>
      </c>
      <c r="H846" s="91" t="str">
        <f>'Scope 3'!$G$58</f>
        <v>EUR</v>
      </c>
      <c r="I846" s="91">
        <f>'Scope 3'!$F$58</f>
        <v>0</v>
      </c>
      <c r="J846" s="91" t="str">
        <f t="shared" si="61"/>
        <v>Scope 3All LocationsPurchased goods &amp; servicesEUR0</v>
      </c>
      <c r="K846" s="123">
        <v>2022</v>
      </c>
      <c r="L846" s="91">
        <f>IFERROR(INDEX('Scope 3'!$AD$21:$AJ$62,MATCH(J846,'Scope 3'!$AD$21:$AD$62,0),MATCH(K846,'Scope 3'!$AD$21:$AJ$21,0)),0)</f>
        <v>0</v>
      </c>
      <c r="M846" s="91" t="str">
        <f t="shared" si="62"/>
        <v>Scope 3Purchased goods &amp; servicesEUR0</v>
      </c>
      <c r="N846" s="91">
        <f>IFERROR(INDEX('Emission factors'!$K$14:$P$305,MATCH(M846,'Emission factors'!$J$14:$J$305,0),MATCH(K846,'Emission factors'!$K$12:$P$12,0)),0)</f>
        <v>0</v>
      </c>
      <c r="O846" s="91">
        <f t="shared" si="63"/>
        <v>0</v>
      </c>
    </row>
    <row r="847" spans="4:15" s="122" customFormat="1" ht="14.65" customHeight="1">
      <c r="D847" s="91" t="s">
        <v>9</v>
      </c>
      <c r="E847" s="91" t="str">
        <f>'Scope 3'!$D$19</f>
        <v>All Locations</v>
      </c>
      <c r="F847" s="91"/>
      <c r="G847" s="91" t="str">
        <f>'Scope 3'!$D$45</f>
        <v>Purchased goods &amp; services</v>
      </c>
      <c r="H847" s="91" t="str">
        <f>'Scope 3'!$G$58</f>
        <v>EUR</v>
      </c>
      <c r="I847" s="91">
        <f>'Scope 3'!$F$58</f>
        <v>0</v>
      </c>
      <c r="J847" s="91" t="str">
        <f t="shared" si="61"/>
        <v>Scope 3All LocationsPurchased goods &amp; servicesEUR0</v>
      </c>
      <c r="K847" s="123">
        <v>2023</v>
      </c>
      <c r="L847" s="91">
        <f>IFERROR(INDEX('Scope 3'!$AD$21:$AJ$62,MATCH(J847,'Scope 3'!$AD$21:$AD$62,0),MATCH(K847,'Scope 3'!$AD$21:$AJ$21,0)),0)</f>
        <v>0</v>
      </c>
      <c r="M847" s="91" t="str">
        <f t="shared" si="62"/>
        <v>Scope 3Purchased goods &amp; servicesEUR0</v>
      </c>
      <c r="N847" s="91">
        <f>IFERROR(INDEX('Emission factors'!$K$14:$P$305,MATCH(M847,'Emission factors'!$J$14:$J$305,0),MATCH(K847,'Emission factors'!$K$12:$P$12,0)),0)</f>
        <v>0</v>
      </c>
      <c r="O847" s="91">
        <f t="shared" si="63"/>
        <v>0</v>
      </c>
    </row>
    <row r="848" spans="4:15" s="122" customFormat="1" ht="14.65" customHeight="1">
      <c r="D848" s="91" t="s">
        <v>9</v>
      </c>
      <c r="E848" s="91" t="str">
        <f>'Scope 3'!$D$19</f>
        <v>All Locations</v>
      </c>
      <c r="F848" s="91"/>
      <c r="G848" s="91" t="str">
        <f>'Scope 3'!$D$45</f>
        <v>Purchased goods &amp; services</v>
      </c>
      <c r="H848" s="91" t="str">
        <f>'Scope 3'!$G$58</f>
        <v>EUR</v>
      </c>
      <c r="I848" s="91">
        <f>'Scope 3'!$F$58</f>
        <v>0</v>
      </c>
      <c r="J848" s="91" t="str">
        <f t="shared" si="61"/>
        <v>Scope 3All LocationsPurchased goods &amp; servicesEUR0</v>
      </c>
      <c r="K848" s="123">
        <v>2024</v>
      </c>
      <c r="L848" s="91">
        <f>IFERROR(INDEX('Scope 3'!$AD$21:$AJ$62,MATCH(J848,'Scope 3'!$AD$21:$AD$62,0),MATCH(K848,'Scope 3'!$AD$21:$AJ$21,0)),0)</f>
        <v>0</v>
      </c>
      <c r="M848" s="91" t="str">
        <f t="shared" si="62"/>
        <v>Scope 3Purchased goods &amp; servicesEUR0</v>
      </c>
      <c r="N848" s="91">
        <f>IFERROR(INDEX('Emission factors'!$K$14:$P$305,MATCH(M848,'Emission factors'!$J$14:$J$305,0),MATCH(K848,'Emission factors'!$K$12:$P$12,0)),0)</f>
        <v>0</v>
      </c>
      <c r="O848" s="91">
        <f t="shared" si="63"/>
        <v>0</v>
      </c>
    </row>
    <row r="849" spans="4:15" s="122" customFormat="1" ht="14.65" customHeight="1">
      <c r="D849" s="91" t="s">
        <v>9</v>
      </c>
      <c r="E849" s="91" t="str">
        <f>'Scope 3'!$D$19</f>
        <v>All Locations</v>
      </c>
      <c r="F849" s="91"/>
      <c r="G849" s="91" t="str">
        <f>'Scope 3'!$D$45</f>
        <v>Purchased goods &amp; services</v>
      </c>
      <c r="H849" s="91" t="str">
        <f>'Scope 3'!$G$58</f>
        <v>EUR</v>
      </c>
      <c r="I849" s="91">
        <f>'Scope 3'!$F$58</f>
        <v>0</v>
      </c>
      <c r="J849" s="91" t="str">
        <f t="shared" si="61"/>
        <v>Scope 3All LocationsPurchased goods &amp; servicesEUR0</v>
      </c>
      <c r="K849" s="123">
        <v>2025</v>
      </c>
      <c r="L849" s="91">
        <f>IFERROR(INDEX('Scope 3'!$AD$21:$AJ$62,MATCH(J849,'Scope 3'!$AD$21:$AD$62,0),MATCH(K849,'Scope 3'!$AD$21:$AJ$21,0)),0)</f>
        <v>0</v>
      </c>
      <c r="M849" s="91" t="str">
        <f t="shared" si="62"/>
        <v>Scope 3Purchased goods &amp; servicesEUR0</v>
      </c>
      <c r="N849" s="91">
        <f>IFERROR(INDEX('Emission factors'!$K$14:$P$305,MATCH(M849,'Emission factors'!$J$14:$J$305,0),MATCH(K849,'Emission factors'!$K$12:$P$12,0)),0)</f>
        <v>0</v>
      </c>
      <c r="O849" s="91">
        <f t="shared" si="63"/>
        <v>0</v>
      </c>
    </row>
    <row r="850" spans="4:15" s="122" customFormat="1" ht="14.65" customHeight="1">
      <c r="D850" s="91" t="s">
        <v>9</v>
      </c>
      <c r="E850" s="91" t="str">
        <f>'Scope 3'!$D$19</f>
        <v>All Locations</v>
      </c>
      <c r="F850" s="91"/>
      <c r="G850" s="91" t="str">
        <f>'Scope 3'!$D$45</f>
        <v>Purchased goods &amp; services</v>
      </c>
      <c r="H850" s="91" t="str">
        <f>'Scope 3'!$G$59</f>
        <v>EUR</v>
      </c>
      <c r="I850" s="91">
        <f>'Scope 3'!$F$59</f>
        <v>0</v>
      </c>
      <c r="J850" s="91" t="str">
        <f t="shared" si="61"/>
        <v>Scope 3All LocationsPurchased goods &amp; servicesEUR0</v>
      </c>
      <c r="K850" s="123">
        <v>2020</v>
      </c>
      <c r="L850" s="91">
        <f>IFERROR(INDEX('Scope 3'!$AD$21:$AJ$62,MATCH(J850,'Scope 3'!$AD$21:$AD$62,0),MATCH(K850,'Scope 3'!$AD$21:$AJ$21,0)),0)</f>
        <v>0</v>
      </c>
      <c r="M850" s="91" t="str">
        <f t="shared" si="62"/>
        <v>Scope 3Purchased goods &amp; servicesEUR0</v>
      </c>
      <c r="N850" s="91">
        <f>IFERROR(INDEX('Emission factors'!$K$14:$P$305,MATCH(M850,'Emission factors'!$J$14:$J$305,0),MATCH(K850,'Emission factors'!$K$12:$P$12,0)),0)</f>
        <v>0</v>
      </c>
      <c r="O850" s="91">
        <f t="shared" si="63"/>
        <v>0</v>
      </c>
    </row>
    <row r="851" spans="4:15" s="122" customFormat="1" ht="14.65" customHeight="1">
      <c r="D851" s="91" t="s">
        <v>9</v>
      </c>
      <c r="E851" s="91" t="str">
        <f>'Scope 3'!$D$19</f>
        <v>All Locations</v>
      </c>
      <c r="F851" s="91"/>
      <c r="G851" s="91" t="str">
        <f>'Scope 3'!$D$45</f>
        <v>Purchased goods &amp; services</v>
      </c>
      <c r="H851" s="91" t="str">
        <f>'Scope 3'!$G$59</f>
        <v>EUR</v>
      </c>
      <c r="I851" s="91">
        <f>'Scope 3'!$F$59</f>
        <v>0</v>
      </c>
      <c r="J851" s="91" t="str">
        <f t="shared" si="61"/>
        <v>Scope 3All LocationsPurchased goods &amp; servicesEUR0</v>
      </c>
      <c r="K851" s="123">
        <v>2021</v>
      </c>
      <c r="L851" s="91">
        <f>IFERROR(INDEX('Scope 3'!$AD$21:$AJ$62,MATCH(J851,'Scope 3'!$AD$21:$AD$62,0),MATCH(K851,'Scope 3'!$AD$21:$AJ$21,0)),0)</f>
        <v>0</v>
      </c>
      <c r="M851" s="91" t="str">
        <f t="shared" si="62"/>
        <v>Scope 3Purchased goods &amp; servicesEUR0</v>
      </c>
      <c r="N851" s="91">
        <f>IFERROR(INDEX('Emission factors'!$K$14:$P$305,MATCH(M851,'Emission factors'!$J$14:$J$305,0),MATCH(K851,'Emission factors'!$K$12:$P$12,0)),0)</f>
        <v>0</v>
      </c>
      <c r="O851" s="91">
        <f t="shared" si="63"/>
        <v>0</v>
      </c>
    </row>
    <row r="852" spans="4:15" s="122" customFormat="1" ht="14.65" customHeight="1">
      <c r="D852" s="91" t="s">
        <v>9</v>
      </c>
      <c r="E852" s="91" t="str">
        <f>'Scope 3'!$D$19</f>
        <v>All Locations</v>
      </c>
      <c r="F852" s="91"/>
      <c r="G852" s="91" t="str">
        <f>'Scope 3'!$D$45</f>
        <v>Purchased goods &amp; services</v>
      </c>
      <c r="H852" s="91" t="str">
        <f>'Scope 3'!$G$59</f>
        <v>EUR</v>
      </c>
      <c r="I852" s="91">
        <f>'Scope 3'!$F$59</f>
        <v>0</v>
      </c>
      <c r="J852" s="91" t="str">
        <f t="shared" si="61"/>
        <v>Scope 3All LocationsPurchased goods &amp; servicesEUR0</v>
      </c>
      <c r="K852" s="123">
        <v>2022</v>
      </c>
      <c r="L852" s="91">
        <f>IFERROR(INDEX('Scope 3'!$AD$21:$AJ$62,MATCH(J852,'Scope 3'!$AD$21:$AD$62,0),MATCH(K852,'Scope 3'!$AD$21:$AJ$21,0)),0)</f>
        <v>0</v>
      </c>
      <c r="M852" s="91" t="str">
        <f t="shared" si="62"/>
        <v>Scope 3Purchased goods &amp; servicesEUR0</v>
      </c>
      <c r="N852" s="91">
        <f>IFERROR(INDEX('Emission factors'!$K$14:$P$305,MATCH(M852,'Emission factors'!$J$14:$J$305,0),MATCH(K852,'Emission factors'!$K$12:$P$12,0)),0)</f>
        <v>0</v>
      </c>
      <c r="O852" s="91">
        <f t="shared" si="63"/>
        <v>0</v>
      </c>
    </row>
    <row r="853" spans="4:15" s="122" customFormat="1" ht="14.65" customHeight="1">
      <c r="D853" s="91" t="s">
        <v>9</v>
      </c>
      <c r="E853" s="91" t="str">
        <f>'Scope 3'!$D$19</f>
        <v>All Locations</v>
      </c>
      <c r="F853" s="91"/>
      <c r="G853" s="91" t="str">
        <f>'Scope 3'!$D$45</f>
        <v>Purchased goods &amp; services</v>
      </c>
      <c r="H853" s="91" t="str">
        <f>'Scope 3'!$G$59</f>
        <v>EUR</v>
      </c>
      <c r="I853" s="91">
        <f>'Scope 3'!$F$59</f>
        <v>0</v>
      </c>
      <c r="J853" s="91" t="str">
        <f t="shared" si="61"/>
        <v>Scope 3All LocationsPurchased goods &amp; servicesEUR0</v>
      </c>
      <c r="K853" s="123">
        <v>2023</v>
      </c>
      <c r="L853" s="91">
        <f>IFERROR(INDEX('Scope 3'!$AD$21:$AJ$62,MATCH(J853,'Scope 3'!$AD$21:$AD$62,0),MATCH(K853,'Scope 3'!$AD$21:$AJ$21,0)),0)</f>
        <v>0</v>
      </c>
      <c r="M853" s="91" t="str">
        <f t="shared" si="62"/>
        <v>Scope 3Purchased goods &amp; servicesEUR0</v>
      </c>
      <c r="N853" s="91">
        <f>IFERROR(INDEX('Emission factors'!$K$14:$P$305,MATCH(M853,'Emission factors'!$J$14:$J$305,0),MATCH(K853,'Emission factors'!$K$12:$P$12,0)),0)</f>
        <v>0</v>
      </c>
      <c r="O853" s="91">
        <f t="shared" si="63"/>
        <v>0</v>
      </c>
    </row>
    <row r="854" spans="4:15" s="122" customFormat="1" ht="14.65" customHeight="1">
      <c r="D854" s="91" t="s">
        <v>9</v>
      </c>
      <c r="E854" s="91" t="str">
        <f>'Scope 3'!$D$19</f>
        <v>All Locations</v>
      </c>
      <c r="F854" s="91"/>
      <c r="G854" s="91" t="str">
        <f>'Scope 3'!$D$45</f>
        <v>Purchased goods &amp; services</v>
      </c>
      <c r="H854" s="91" t="str">
        <f>'Scope 3'!$G$59</f>
        <v>EUR</v>
      </c>
      <c r="I854" s="91">
        <f>'Scope 3'!$F$59</f>
        <v>0</v>
      </c>
      <c r="J854" s="91" t="str">
        <f t="shared" si="61"/>
        <v>Scope 3All LocationsPurchased goods &amp; servicesEUR0</v>
      </c>
      <c r="K854" s="123">
        <v>2024</v>
      </c>
      <c r="L854" s="91">
        <f>IFERROR(INDEX('Scope 3'!$AD$21:$AJ$62,MATCH(J854,'Scope 3'!$AD$21:$AD$62,0),MATCH(K854,'Scope 3'!$AD$21:$AJ$21,0)),0)</f>
        <v>0</v>
      </c>
      <c r="M854" s="91" t="str">
        <f t="shared" si="62"/>
        <v>Scope 3Purchased goods &amp; servicesEUR0</v>
      </c>
      <c r="N854" s="91">
        <f>IFERROR(INDEX('Emission factors'!$K$14:$P$305,MATCH(M854,'Emission factors'!$J$14:$J$305,0),MATCH(K854,'Emission factors'!$K$12:$P$12,0)),0)</f>
        <v>0</v>
      </c>
      <c r="O854" s="91">
        <f t="shared" si="63"/>
        <v>0</v>
      </c>
    </row>
    <row r="855" spans="4:15" s="122" customFormat="1" ht="14.65" customHeight="1">
      <c r="D855" s="91" t="s">
        <v>9</v>
      </c>
      <c r="E855" s="91" t="str">
        <f>'Scope 3'!$D$19</f>
        <v>All Locations</v>
      </c>
      <c r="F855" s="91"/>
      <c r="G855" s="91" t="str">
        <f>'Scope 3'!$D$45</f>
        <v>Purchased goods &amp; services</v>
      </c>
      <c r="H855" s="91" t="str">
        <f>'Scope 3'!$G$59</f>
        <v>EUR</v>
      </c>
      <c r="I855" s="91">
        <f>'Scope 3'!$F$59</f>
        <v>0</v>
      </c>
      <c r="J855" s="91" t="str">
        <f t="shared" si="61"/>
        <v>Scope 3All LocationsPurchased goods &amp; servicesEUR0</v>
      </c>
      <c r="K855" s="123">
        <v>2025</v>
      </c>
      <c r="L855" s="91">
        <f>IFERROR(INDEX('Scope 3'!$AD$21:$AJ$62,MATCH(J855,'Scope 3'!$AD$21:$AD$62,0),MATCH(K855,'Scope 3'!$AD$21:$AJ$21,0)),0)</f>
        <v>0</v>
      </c>
      <c r="M855" s="91" t="str">
        <f t="shared" si="62"/>
        <v>Scope 3Purchased goods &amp; servicesEUR0</v>
      </c>
      <c r="N855" s="91">
        <f>IFERROR(INDEX('Emission factors'!$K$14:$P$305,MATCH(M855,'Emission factors'!$J$14:$J$305,0),MATCH(K855,'Emission factors'!$K$12:$P$12,0)),0)</f>
        <v>0</v>
      </c>
      <c r="O855" s="91">
        <f t="shared" si="63"/>
        <v>0</v>
      </c>
    </row>
    <row r="856" spans="4:15" s="122" customFormat="1" ht="14.65" customHeight="1">
      <c r="D856" s="91" t="s">
        <v>9</v>
      </c>
      <c r="E856" s="91" t="str">
        <f>'Scope 3'!$D$19</f>
        <v>All Locations</v>
      </c>
      <c r="F856" s="91"/>
      <c r="G856" s="91" t="str">
        <f>'Scope 3'!$D$45</f>
        <v>Purchased goods &amp; services</v>
      </c>
      <c r="H856" s="91" t="str">
        <f>'Scope 3'!$G$60</f>
        <v>EUR</v>
      </c>
      <c r="I856" s="91">
        <f>'Scope 3'!$F$60</f>
        <v>0</v>
      </c>
      <c r="J856" s="91" t="str">
        <f t="shared" si="61"/>
        <v>Scope 3All LocationsPurchased goods &amp; servicesEUR0</v>
      </c>
      <c r="K856" s="123">
        <v>2020</v>
      </c>
      <c r="L856" s="91">
        <f>IFERROR(INDEX('Scope 3'!$AD$21:$AJ$62,MATCH(J856,'Scope 3'!$AD$21:$AD$62,0),MATCH(K856,'Scope 3'!$AD$21:$AJ$21,0)),0)</f>
        <v>0</v>
      </c>
      <c r="M856" s="91" t="str">
        <f t="shared" si="62"/>
        <v>Scope 3Purchased goods &amp; servicesEUR0</v>
      </c>
      <c r="N856" s="91">
        <f>IFERROR(INDEX('Emission factors'!$K$14:$P$305,MATCH(M856,'Emission factors'!$J$14:$J$305,0),MATCH(K856,'Emission factors'!$K$12:$P$12,0)),0)</f>
        <v>0</v>
      </c>
      <c r="O856" s="91">
        <f t="shared" si="63"/>
        <v>0</v>
      </c>
    </row>
    <row r="857" spans="4:15" s="122" customFormat="1" ht="14.65" customHeight="1">
      <c r="D857" s="91" t="s">
        <v>9</v>
      </c>
      <c r="E857" s="91" t="str">
        <f>'Scope 3'!$D$19</f>
        <v>All Locations</v>
      </c>
      <c r="F857" s="91"/>
      <c r="G857" s="91" t="str">
        <f>'Scope 3'!$D$45</f>
        <v>Purchased goods &amp; services</v>
      </c>
      <c r="H857" s="91" t="str">
        <f>'Scope 3'!$G$60</f>
        <v>EUR</v>
      </c>
      <c r="I857" s="91">
        <f>'Scope 3'!$F$60</f>
        <v>0</v>
      </c>
      <c r="J857" s="91" t="str">
        <f t="shared" si="61"/>
        <v>Scope 3All LocationsPurchased goods &amp; servicesEUR0</v>
      </c>
      <c r="K857" s="123">
        <v>2021</v>
      </c>
      <c r="L857" s="91">
        <f>IFERROR(INDEX('Scope 3'!$AD$21:$AJ$62,MATCH(J857,'Scope 3'!$AD$21:$AD$62,0),MATCH(K857,'Scope 3'!$AD$21:$AJ$21,0)),0)</f>
        <v>0</v>
      </c>
      <c r="M857" s="91" t="str">
        <f t="shared" si="62"/>
        <v>Scope 3Purchased goods &amp; servicesEUR0</v>
      </c>
      <c r="N857" s="91">
        <f>IFERROR(INDEX('Emission factors'!$K$14:$P$305,MATCH(M857,'Emission factors'!$J$14:$J$305,0),MATCH(K857,'Emission factors'!$K$12:$P$12,0)),0)</f>
        <v>0</v>
      </c>
      <c r="O857" s="91">
        <f t="shared" si="63"/>
        <v>0</v>
      </c>
    </row>
    <row r="858" spans="4:15" s="122" customFormat="1" ht="14.65" customHeight="1">
      <c r="D858" s="91" t="s">
        <v>9</v>
      </c>
      <c r="E858" s="91" t="str">
        <f>'Scope 3'!$D$19</f>
        <v>All Locations</v>
      </c>
      <c r="F858" s="91"/>
      <c r="G858" s="91" t="str">
        <f>'Scope 3'!$D$45</f>
        <v>Purchased goods &amp; services</v>
      </c>
      <c r="H858" s="91" t="str">
        <f>'Scope 3'!$G$60</f>
        <v>EUR</v>
      </c>
      <c r="I858" s="91">
        <f>'Scope 3'!$F$60</f>
        <v>0</v>
      </c>
      <c r="J858" s="91" t="str">
        <f t="shared" si="61"/>
        <v>Scope 3All LocationsPurchased goods &amp; servicesEUR0</v>
      </c>
      <c r="K858" s="123">
        <v>2022</v>
      </c>
      <c r="L858" s="91">
        <f>IFERROR(INDEX('Scope 3'!$AD$21:$AJ$62,MATCH(J858,'Scope 3'!$AD$21:$AD$62,0),MATCH(K858,'Scope 3'!$AD$21:$AJ$21,0)),0)</f>
        <v>0</v>
      </c>
      <c r="M858" s="91" t="str">
        <f t="shared" si="62"/>
        <v>Scope 3Purchased goods &amp; servicesEUR0</v>
      </c>
      <c r="N858" s="91">
        <f>IFERROR(INDEX('Emission factors'!$K$14:$P$305,MATCH(M858,'Emission factors'!$J$14:$J$305,0),MATCH(K858,'Emission factors'!$K$12:$P$12,0)),0)</f>
        <v>0</v>
      </c>
      <c r="O858" s="91">
        <f t="shared" si="63"/>
        <v>0</v>
      </c>
    </row>
    <row r="859" spans="4:15" s="122" customFormat="1" ht="14.65" customHeight="1">
      <c r="D859" s="91" t="s">
        <v>9</v>
      </c>
      <c r="E859" s="91" t="str">
        <f>'Scope 3'!$D$19</f>
        <v>All Locations</v>
      </c>
      <c r="F859" s="91"/>
      <c r="G859" s="91" t="str">
        <f>'Scope 3'!$D$45</f>
        <v>Purchased goods &amp; services</v>
      </c>
      <c r="H859" s="91" t="str">
        <f>'Scope 3'!$G$60</f>
        <v>EUR</v>
      </c>
      <c r="I859" s="91">
        <f>'Scope 3'!$F$60</f>
        <v>0</v>
      </c>
      <c r="J859" s="91" t="str">
        <f t="shared" si="61"/>
        <v>Scope 3All LocationsPurchased goods &amp; servicesEUR0</v>
      </c>
      <c r="K859" s="123">
        <v>2023</v>
      </c>
      <c r="L859" s="91">
        <f>IFERROR(INDEX('Scope 3'!$AD$21:$AJ$62,MATCH(J859,'Scope 3'!$AD$21:$AD$62,0),MATCH(K859,'Scope 3'!$AD$21:$AJ$21,0)),0)</f>
        <v>0</v>
      </c>
      <c r="M859" s="91" t="str">
        <f t="shared" si="62"/>
        <v>Scope 3Purchased goods &amp; servicesEUR0</v>
      </c>
      <c r="N859" s="91">
        <f>IFERROR(INDEX('Emission factors'!$K$14:$P$305,MATCH(M859,'Emission factors'!$J$14:$J$305,0),MATCH(K859,'Emission factors'!$K$12:$P$12,0)),0)</f>
        <v>0</v>
      </c>
      <c r="O859" s="91">
        <f t="shared" si="63"/>
        <v>0</v>
      </c>
    </row>
    <row r="860" spans="4:15" s="122" customFormat="1" ht="14.65" customHeight="1">
      <c r="D860" s="91" t="s">
        <v>9</v>
      </c>
      <c r="E860" s="91" t="str">
        <f>'Scope 3'!$D$19</f>
        <v>All Locations</v>
      </c>
      <c r="F860" s="91"/>
      <c r="G860" s="91" t="str">
        <f>'Scope 3'!$D$45</f>
        <v>Purchased goods &amp; services</v>
      </c>
      <c r="H860" s="91" t="str">
        <f>'Scope 3'!$G$60</f>
        <v>EUR</v>
      </c>
      <c r="I860" s="91">
        <f>'Scope 3'!$F$60</f>
        <v>0</v>
      </c>
      <c r="J860" s="91" t="str">
        <f t="shared" si="61"/>
        <v>Scope 3All LocationsPurchased goods &amp; servicesEUR0</v>
      </c>
      <c r="K860" s="123">
        <v>2024</v>
      </c>
      <c r="L860" s="91">
        <f>IFERROR(INDEX('Scope 3'!$AD$21:$AJ$62,MATCH(J860,'Scope 3'!$AD$21:$AD$62,0),MATCH(K860,'Scope 3'!$AD$21:$AJ$21,0)),0)</f>
        <v>0</v>
      </c>
      <c r="M860" s="91" t="str">
        <f t="shared" si="62"/>
        <v>Scope 3Purchased goods &amp; servicesEUR0</v>
      </c>
      <c r="N860" s="91">
        <f>IFERROR(INDEX('Emission factors'!$K$14:$P$305,MATCH(M860,'Emission factors'!$J$14:$J$305,0),MATCH(K860,'Emission factors'!$K$12:$P$12,0)),0)</f>
        <v>0</v>
      </c>
      <c r="O860" s="91">
        <f t="shared" si="63"/>
        <v>0</v>
      </c>
    </row>
    <row r="861" spans="4:15" s="122" customFormat="1" ht="14.65" customHeight="1">
      <c r="D861" s="91" t="s">
        <v>9</v>
      </c>
      <c r="E861" s="91" t="str">
        <f>'Scope 3'!$D$19</f>
        <v>All Locations</v>
      </c>
      <c r="F861" s="91"/>
      <c r="G861" s="91" t="str">
        <f>'Scope 3'!$D$45</f>
        <v>Purchased goods &amp; services</v>
      </c>
      <c r="H861" s="91" t="str">
        <f>'Scope 3'!$G$60</f>
        <v>EUR</v>
      </c>
      <c r="I861" s="91">
        <f>'Scope 3'!$F$60</f>
        <v>0</v>
      </c>
      <c r="J861" s="91" t="str">
        <f t="shared" si="61"/>
        <v>Scope 3All LocationsPurchased goods &amp; servicesEUR0</v>
      </c>
      <c r="K861" s="123">
        <v>2025</v>
      </c>
      <c r="L861" s="91">
        <f>IFERROR(INDEX('Scope 3'!$AD$21:$AJ$62,MATCH(J861,'Scope 3'!$AD$21:$AD$62,0),MATCH(K861,'Scope 3'!$AD$21:$AJ$21,0)),0)</f>
        <v>0</v>
      </c>
      <c r="M861" s="91" t="str">
        <f t="shared" si="62"/>
        <v>Scope 3Purchased goods &amp; servicesEUR0</v>
      </c>
      <c r="N861" s="91">
        <f>IFERROR(INDEX('Emission factors'!$K$14:$P$305,MATCH(M861,'Emission factors'!$J$14:$J$305,0),MATCH(K861,'Emission factors'!$K$12:$P$12,0)),0)</f>
        <v>0</v>
      </c>
      <c r="O861" s="91">
        <f t="shared" si="63"/>
        <v>0</v>
      </c>
    </row>
    <row r="862" spans="4:15" s="122" customFormat="1" ht="14.65" customHeight="1">
      <c r="D862" s="91" t="s">
        <v>9</v>
      </c>
      <c r="E862" s="91" t="str">
        <f>'Scope 3'!$D$19</f>
        <v>All Locations</v>
      </c>
      <c r="F862" s="91"/>
      <c r="G862" s="91" t="str">
        <f>'Scope 3'!$D$45</f>
        <v>Purchased goods &amp; services</v>
      </c>
      <c r="H862" s="91" t="str">
        <f>'Scope 3'!$G$61</f>
        <v>EUR</v>
      </c>
      <c r="I862" s="91">
        <f>'Scope 3'!$F$61</f>
        <v>0</v>
      </c>
      <c r="J862" s="91" t="str">
        <f t="shared" si="61"/>
        <v>Scope 3All LocationsPurchased goods &amp; servicesEUR0</v>
      </c>
      <c r="K862" s="123">
        <v>2020</v>
      </c>
      <c r="L862" s="91">
        <f>IFERROR(INDEX('Scope 3'!$AD$21:$AJ$62,MATCH(J862,'Scope 3'!$AD$21:$AD$62,0),MATCH(K862,'Scope 3'!$AD$21:$AJ$21,0)),0)</f>
        <v>0</v>
      </c>
      <c r="M862" s="91" t="str">
        <f t="shared" si="62"/>
        <v>Scope 3Purchased goods &amp; servicesEUR0</v>
      </c>
      <c r="N862" s="91">
        <f>IFERROR(INDEX('Emission factors'!$K$14:$P$305,MATCH(M862,'Emission factors'!$J$14:$J$305,0),MATCH(K862,'Emission factors'!$K$12:$P$12,0)),0)</f>
        <v>0</v>
      </c>
      <c r="O862" s="91">
        <f t="shared" si="63"/>
        <v>0</v>
      </c>
    </row>
    <row r="863" spans="4:15" s="122" customFormat="1" ht="14.65" customHeight="1">
      <c r="D863" s="91" t="s">
        <v>9</v>
      </c>
      <c r="E863" s="91" t="str">
        <f>'Scope 3'!$D$19</f>
        <v>All Locations</v>
      </c>
      <c r="F863" s="91"/>
      <c r="G863" s="91" t="str">
        <f>'Scope 3'!$D$45</f>
        <v>Purchased goods &amp; services</v>
      </c>
      <c r="H863" s="91" t="str">
        <f>'Scope 3'!$G$61</f>
        <v>EUR</v>
      </c>
      <c r="I863" s="91">
        <f>'Scope 3'!$F$61</f>
        <v>0</v>
      </c>
      <c r="J863" s="91" t="str">
        <f t="shared" si="61"/>
        <v>Scope 3All LocationsPurchased goods &amp; servicesEUR0</v>
      </c>
      <c r="K863" s="123">
        <v>2021</v>
      </c>
      <c r="L863" s="91">
        <f>IFERROR(INDEX('Scope 3'!$AD$21:$AJ$62,MATCH(J863,'Scope 3'!$AD$21:$AD$62,0),MATCH(K863,'Scope 3'!$AD$21:$AJ$21,0)),0)</f>
        <v>0</v>
      </c>
      <c r="M863" s="91" t="str">
        <f t="shared" si="62"/>
        <v>Scope 3Purchased goods &amp; servicesEUR0</v>
      </c>
      <c r="N863" s="91">
        <f>IFERROR(INDEX('Emission factors'!$K$14:$P$305,MATCH(M863,'Emission factors'!$J$14:$J$305,0),MATCH(K863,'Emission factors'!$K$12:$P$12,0)),0)</f>
        <v>0</v>
      </c>
      <c r="O863" s="91">
        <f t="shared" si="63"/>
        <v>0</v>
      </c>
    </row>
    <row r="864" spans="4:15" s="122" customFormat="1" ht="14.65" customHeight="1">
      <c r="D864" s="91" t="s">
        <v>9</v>
      </c>
      <c r="E864" s="91" t="str">
        <f>'Scope 3'!$D$19</f>
        <v>All Locations</v>
      </c>
      <c r="F864" s="91"/>
      <c r="G864" s="91" t="str">
        <f>'Scope 3'!$D$45</f>
        <v>Purchased goods &amp; services</v>
      </c>
      <c r="H864" s="91" t="str">
        <f>'Scope 3'!$G$61</f>
        <v>EUR</v>
      </c>
      <c r="I864" s="91">
        <f>'Scope 3'!$F$61</f>
        <v>0</v>
      </c>
      <c r="J864" s="91" t="str">
        <f t="shared" si="61"/>
        <v>Scope 3All LocationsPurchased goods &amp; servicesEUR0</v>
      </c>
      <c r="K864" s="123">
        <v>2022</v>
      </c>
      <c r="L864" s="91">
        <f>IFERROR(INDEX('Scope 3'!$AD$21:$AJ$62,MATCH(J864,'Scope 3'!$AD$21:$AD$62,0),MATCH(K864,'Scope 3'!$AD$21:$AJ$21,0)),0)</f>
        <v>0</v>
      </c>
      <c r="M864" s="91" t="str">
        <f t="shared" si="62"/>
        <v>Scope 3Purchased goods &amp; servicesEUR0</v>
      </c>
      <c r="N864" s="91">
        <f>IFERROR(INDEX('Emission factors'!$K$14:$P$305,MATCH(M864,'Emission factors'!$J$14:$J$305,0),MATCH(K864,'Emission factors'!$K$12:$P$12,0)),0)</f>
        <v>0</v>
      </c>
      <c r="O864" s="91">
        <f t="shared" si="63"/>
        <v>0</v>
      </c>
    </row>
    <row r="865" spans="4:15" s="122" customFormat="1" ht="14.65" customHeight="1">
      <c r="D865" s="91" t="s">
        <v>9</v>
      </c>
      <c r="E865" s="91" t="str">
        <f>'Scope 3'!$D$19</f>
        <v>All Locations</v>
      </c>
      <c r="F865" s="91"/>
      <c r="G865" s="91" t="str">
        <f>'Scope 3'!$D$45</f>
        <v>Purchased goods &amp; services</v>
      </c>
      <c r="H865" s="91" t="str">
        <f>'Scope 3'!$G$61</f>
        <v>EUR</v>
      </c>
      <c r="I865" s="91">
        <f>'Scope 3'!$F$61</f>
        <v>0</v>
      </c>
      <c r="J865" s="91" t="str">
        <f t="shared" si="61"/>
        <v>Scope 3All LocationsPurchased goods &amp; servicesEUR0</v>
      </c>
      <c r="K865" s="123">
        <v>2023</v>
      </c>
      <c r="L865" s="91">
        <f>IFERROR(INDEX('Scope 3'!$AD$21:$AJ$62,MATCH(J865,'Scope 3'!$AD$21:$AD$62,0),MATCH(K865,'Scope 3'!$AD$21:$AJ$21,0)),0)</f>
        <v>0</v>
      </c>
      <c r="M865" s="91" t="str">
        <f t="shared" si="62"/>
        <v>Scope 3Purchased goods &amp; servicesEUR0</v>
      </c>
      <c r="N865" s="91">
        <f>IFERROR(INDEX('Emission factors'!$K$14:$P$305,MATCH(M865,'Emission factors'!$J$14:$J$305,0),MATCH(K865,'Emission factors'!$K$12:$P$12,0)),0)</f>
        <v>0</v>
      </c>
      <c r="O865" s="91">
        <f t="shared" si="63"/>
        <v>0</v>
      </c>
    </row>
    <row r="866" spans="4:15" s="122" customFormat="1" ht="14.65" customHeight="1">
      <c r="D866" s="91" t="s">
        <v>9</v>
      </c>
      <c r="E866" s="91" t="str">
        <f>'Scope 3'!$D$19</f>
        <v>All Locations</v>
      </c>
      <c r="F866" s="91"/>
      <c r="G866" s="91" t="str">
        <f>'Scope 3'!$D$45</f>
        <v>Purchased goods &amp; services</v>
      </c>
      <c r="H866" s="91" t="str">
        <f>'Scope 3'!$G$61</f>
        <v>EUR</v>
      </c>
      <c r="I866" s="91">
        <f>'Scope 3'!$F$61</f>
        <v>0</v>
      </c>
      <c r="J866" s="91" t="str">
        <f t="shared" si="61"/>
        <v>Scope 3All LocationsPurchased goods &amp; servicesEUR0</v>
      </c>
      <c r="K866" s="123">
        <v>2024</v>
      </c>
      <c r="L866" s="91">
        <f>IFERROR(INDEX('Scope 3'!$AD$21:$AJ$62,MATCH(J866,'Scope 3'!$AD$21:$AD$62,0),MATCH(K866,'Scope 3'!$AD$21:$AJ$21,0)),0)</f>
        <v>0</v>
      </c>
      <c r="M866" s="91" t="str">
        <f t="shared" si="62"/>
        <v>Scope 3Purchased goods &amp; servicesEUR0</v>
      </c>
      <c r="N866" s="91">
        <f>IFERROR(INDEX('Emission factors'!$K$14:$P$305,MATCH(M866,'Emission factors'!$J$14:$J$305,0),MATCH(K866,'Emission factors'!$K$12:$P$12,0)),0)</f>
        <v>0</v>
      </c>
      <c r="O866" s="91">
        <f t="shared" si="63"/>
        <v>0</v>
      </c>
    </row>
    <row r="867" spans="4:15" s="122" customFormat="1" ht="14.65" customHeight="1">
      <c r="D867" s="91" t="s">
        <v>9</v>
      </c>
      <c r="E867" s="91" t="str">
        <f>'Scope 3'!$D$19</f>
        <v>All Locations</v>
      </c>
      <c r="F867" s="91"/>
      <c r="G867" s="91" t="str">
        <f>'Scope 3'!$D$45</f>
        <v>Purchased goods &amp; services</v>
      </c>
      <c r="H867" s="91" t="str">
        <f>'Scope 3'!$G$61</f>
        <v>EUR</v>
      </c>
      <c r="I867" s="91">
        <f>'Scope 3'!$F$61</f>
        <v>0</v>
      </c>
      <c r="J867" s="91" t="str">
        <f t="shared" si="61"/>
        <v>Scope 3All LocationsPurchased goods &amp; servicesEUR0</v>
      </c>
      <c r="K867" s="123">
        <v>2025</v>
      </c>
      <c r="L867" s="91">
        <f>IFERROR(INDEX('Scope 3'!$AD$21:$AJ$62,MATCH(J867,'Scope 3'!$AD$21:$AD$62,0),MATCH(K867,'Scope 3'!$AD$21:$AJ$21,0)),0)</f>
        <v>0</v>
      </c>
      <c r="M867" s="91" t="str">
        <f t="shared" si="62"/>
        <v>Scope 3Purchased goods &amp; servicesEUR0</v>
      </c>
      <c r="N867" s="91">
        <f>IFERROR(INDEX('Emission factors'!$K$14:$P$305,MATCH(M867,'Emission factors'!$J$14:$J$305,0),MATCH(K867,'Emission factors'!$K$12:$P$12,0)),0)</f>
        <v>0</v>
      </c>
      <c r="O867" s="91">
        <f t="shared" si="63"/>
        <v>0</v>
      </c>
    </row>
    <row r="868" spans="4:15" s="122" customFormat="1" ht="14.65" customHeight="1">
      <c r="D868" s="91" t="s">
        <v>9</v>
      </c>
      <c r="E868" s="91" t="str">
        <f>'Scope 3'!$D$19</f>
        <v>All Locations</v>
      </c>
      <c r="F868" s="91"/>
      <c r="G868" s="91" t="str">
        <f>'Scope 3'!$D$45</f>
        <v>Purchased goods &amp; services</v>
      </c>
      <c r="H868" s="91" t="str">
        <f>'Scope 3'!$G$62</f>
        <v>EUR</v>
      </c>
      <c r="I868" s="91">
        <f>'Scope 3'!$F$62</f>
        <v>0</v>
      </c>
      <c r="J868" s="91" t="str">
        <f t="shared" si="61"/>
        <v>Scope 3All LocationsPurchased goods &amp; servicesEUR0</v>
      </c>
      <c r="K868" s="123">
        <v>2020</v>
      </c>
      <c r="L868" s="91">
        <f>IFERROR(INDEX('Scope 3'!$AD$21:$AJ$62,MATCH(J868,'Scope 3'!$AD$21:$AD$62,0),MATCH(K868,'Scope 3'!$AD$21:$AJ$21,0)),0)</f>
        <v>0</v>
      </c>
      <c r="M868" s="91" t="str">
        <f t="shared" si="62"/>
        <v>Scope 3Purchased goods &amp; servicesEUR0</v>
      </c>
      <c r="N868" s="91">
        <f>IFERROR(INDEX('Emission factors'!$K$14:$P$305,MATCH(M868,'Emission factors'!$J$14:$J$305,0),MATCH(K868,'Emission factors'!$K$12:$P$12,0)),0)</f>
        <v>0</v>
      </c>
      <c r="O868" s="91">
        <f t="shared" si="63"/>
        <v>0</v>
      </c>
    </row>
    <row r="869" spans="4:15" s="122" customFormat="1" ht="14.65" customHeight="1">
      <c r="D869" s="91" t="s">
        <v>9</v>
      </c>
      <c r="E869" s="91" t="str">
        <f>'Scope 3'!$D$19</f>
        <v>All Locations</v>
      </c>
      <c r="F869" s="91"/>
      <c r="G869" s="91" t="str">
        <f>'Scope 3'!$D$45</f>
        <v>Purchased goods &amp; services</v>
      </c>
      <c r="H869" s="91" t="str">
        <f>'Scope 3'!$G$62</f>
        <v>EUR</v>
      </c>
      <c r="I869" s="91">
        <f>'Scope 3'!$F$62</f>
        <v>0</v>
      </c>
      <c r="J869" s="91" t="str">
        <f t="shared" si="61"/>
        <v>Scope 3All LocationsPurchased goods &amp; servicesEUR0</v>
      </c>
      <c r="K869" s="123">
        <v>2021</v>
      </c>
      <c r="L869" s="91">
        <f>IFERROR(INDEX('Scope 3'!$AD$21:$AJ$62,MATCH(J869,'Scope 3'!$AD$21:$AD$62,0),MATCH(K869,'Scope 3'!$AD$21:$AJ$21,0)),0)</f>
        <v>0</v>
      </c>
      <c r="M869" s="91" t="str">
        <f t="shared" si="62"/>
        <v>Scope 3Purchased goods &amp; servicesEUR0</v>
      </c>
      <c r="N869" s="91">
        <f>IFERROR(INDEX('Emission factors'!$K$14:$P$305,MATCH(M869,'Emission factors'!$J$14:$J$305,0),MATCH(K869,'Emission factors'!$K$12:$P$12,0)),0)</f>
        <v>0</v>
      </c>
      <c r="O869" s="91">
        <f t="shared" si="63"/>
        <v>0</v>
      </c>
    </row>
    <row r="870" spans="4:15" s="122" customFormat="1" ht="14.65" customHeight="1">
      <c r="D870" s="91" t="s">
        <v>9</v>
      </c>
      <c r="E870" s="91" t="str">
        <f>'Scope 3'!$D$19</f>
        <v>All Locations</v>
      </c>
      <c r="F870" s="91"/>
      <c r="G870" s="91" t="str">
        <f>'Scope 3'!$D$45</f>
        <v>Purchased goods &amp; services</v>
      </c>
      <c r="H870" s="91" t="str">
        <f>'Scope 3'!$G$62</f>
        <v>EUR</v>
      </c>
      <c r="I870" s="91">
        <f>'Scope 3'!$F$62</f>
        <v>0</v>
      </c>
      <c r="J870" s="91" t="str">
        <f t="shared" si="61"/>
        <v>Scope 3All LocationsPurchased goods &amp; servicesEUR0</v>
      </c>
      <c r="K870" s="123">
        <v>2022</v>
      </c>
      <c r="L870" s="91">
        <f>IFERROR(INDEX('Scope 3'!$AD$21:$AJ$62,MATCH(J870,'Scope 3'!$AD$21:$AD$62,0),MATCH(K870,'Scope 3'!$AD$21:$AJ$21,0)),0)</f>
        <v>0</v>
      </c>
      <c r="M870" s="91" t="str">
        <f t="shared" si="62"/>
        <v>Scope 3Purchased goods &amp; servicesEUR0</v>
      </c>
      <c r="N870" s="91">
        <f>IFERROR(INDEX('Emission factors'!$K$14:$P$305,MATCH(M870,'Emission factors'!$J$14:$J$305,0),MATCH(K870,'Emission factors'!$K$12:$P$12,0)),0)</f>
        <v>0</v>
      </c>
      <c r="O870" s="91">
        <f t="shared" si="63"/>
        <v>0</v>
      </c>
    </row>
    <row r="871" spans="4:15" s="122" customFormat="1" ht="14.65" customHeight="1">
      <c r="D871" s="91" t="s">
        <v>9</v>
      </c>
      <c r="E871" s="91" t="str">
        <f>'Scope 3'!$D$19</f>
        <v>All Locations</v>
      </c>
      <c r="F871" s="91"/>
      <c r="G871" s="91" t="str">
        <f>'Scope 3'!$D$45</f>
        <v>Purchased goods &amp; services</v>
      </c>
      <c r="H871" s="91" t="str">
        <f>'Scope 3'!$G$62</f>
        <v>EUR</v>
      </c>
      <c r="I871" s="91">
        <f>'Scope 3'!$F$62</f>
        <v>0</v>
      </c>
      <c r="J871" s="91" t="str">
        <f t="shared" si="61"/>
        <v>Scope 3All LocationsPurchased goods &amp; servicesEUR0</v>
      </c>
      <c r="K871" s="123">
        <v>2023</v>
      </c>
      <c r="L871" s="91">
        <f>IFERROR(INDEX('Scope 3'!$AD$21:$AJ$62,MATCH(J871,'Scope 3'!$AD$21:$AD$62,0),MATCH(K871,'Scope 3'!$AD$21:$AJ$21,0)),0)</f>
        <v>0</v>
      </c>
      <c r="M871" s="91" t="str">
        <f t="shared" si="62"/>
        <v>Scope 3Purchased goods &amp; servicesEUR0</v>
      </c>
      <c r="N871" s="91">
        <f>IFERROR(INDEX('Emission factors'!$K$14:$P$305,MATCH(M871,'Emission factors'!$J$14:$J$305,0),MATCH(K871,'Emission factors'!$K$12:$P$12,0)),0)</f>
        <v>0</v>
      </c>
      <c r="O871" s="91">
        <f t="shared" si="63"/>
        <v>0</v>
      </c>
    </row>
    <row r="872" spans="4:15" s="122" customFormat="1" ht="14.65" customHeight="1">
      <c r="D872" s="91" t="s">
        <v>9</v>
      </c>
      <c r="E872" s="91" t="str">
        <f>'Scope 3'!$D$19</f>
        <v>All Locations</v>
      </c>
      <c r="F872" s="91"/>
      <c r="G872" s="91" t="str">
        <f>'Scope 3'!$D$45</f>
        <v>Purchased goods &amp; services</v>
      </c>
      <c r="H872" s="91" t="str">
        <f>'Scope 3'!$G$62</f>
        <v>EUR</v>
      </c>
      <c r="I872" s="91">
        <f>'Scope 3'!$F$62</f>
        <v>0</v>
      </c>
      <c r="J872" s="91" t="str">
        <f t="shared" si="61"/>
        <v>Scope 3All LocationsPurchased goods &amp; servicesEUR0</v>
      </c>
      <c r="K872" s="123">
        <v>2024</v>
      </c>
      <c r="L872" s="91">
        <f>IFERROR(INDEX('Scope 3'!$AD$21:$AJ$62,MATCH(J872,'Scope 3'!$AD$21:$AD$62,0),MATCH(K872,'Scope 3'!$AD$21:$AJ$21,0)),0)</f>
        <v>0</v>
      </c>
      <c r="M872" s="91" t="str">
        <f t="shared" si="62"/>
        <v>Scope 3Purchased goods &amp; servicesEUR0</v>
      </c>
      <c r="N872" s="91">
        <f>IFERROR(INDEX('Emission factors'!$K$14:$P$305,MATCH(M872,'Emission factors'!$J$14:$J$305,0),MATCH(K872,'Emission factors'!$K$12:$P$12,0)),0)</f>
        <v>0</v>
      </c>
      <c r="O872" s="91">
        <f t="shared" si="63"/>
        <v>0</v>
      </c>
    </row>
    <row r="873" spans="4:15" s="122" customFormat="1" ht="14.65" customHeight="1">
      <c r="D873" s="91" t="s">
        <v>9</v>
      </c>
      <c r="E873" s="91" t="str">
        <f>'Scope 3'!$D$19</f>
        <v>All Locations</v>
      </c>
      <c r="F873" s="91"/>
      <c r="G873" s="91" t="str">
        <f>'Scope 3'!$D$45</f>
        <v>Purchased goods &amp; services</v>
      </c>
      <c r="H873" s="91" t="str">
        <f>'Scope 3'!$G$62</f>
        <v>EUR</v>
      </c>
      <c r="I873" s="91">
        <f>'Scope 3'!$F$62</f>
        <v>0</v>
      </c>
      <c r="J873" s="91" t="str">
        <f t="shared" si="61"/>
        <v>Scope 3All LocationsPurchased goods &amp; servicesEUR0</v>
      </c>
      <c r="K873" s="123">
        <v>2025</v>
      </c>
      <c r="L873" s="91">
        <f>IFERROR(INDEX('Scope 3'!$AD$21:$AJ$62,MATCH(J873,'Scope 3'!$AD$21:$AD$62,0),MATCH(K873,'Scope 3'!$AD$21:$AJ$21,0)),0)</f>
        <v>0</v>
      </c>
      <c r="M873" s="91" t="str">
        <f t="shared" si="62"/>
        <v>Scope 3Purchased goods &amp; servicesEUR0</v>
      </c>
      <c r="N873" s="91">
        <f>IFERROR(INDEX('Emission factors'!$K$14:$P$305,MATCH(M873,'Emission factors'!$J$14:$J$305,0),MATCH(K873,'Emission factors'!$K$12:$P$12,0)),0)</f>
        <v>0</v>
      </c>
      <c r="O873" s="91">
        <f t="shared" si="63"/>
        <v>0</v>
      </c>
    </row>
    <row r="874" spans="4:15" s="122" customFormat="1" ht="14.65" customHeight="1">
      <c r="K874" s="132"/>
    </row>
    <row r="875" spans="4:15" s="122" customFormat="1" ht="14.65" customHeight="1">
      <c r="K875" s="132"/>
    </row>
    <row r="876" spans="4:15" s="122" customFormat="1" ht="14.65" customHeight="1">
      <c r="K876" s="132"/>
    </row>
    <row r="877" spans="4:15" s="122" customFormat="1" ht="14.65" customHeight="1">
      <c r="K877" s="132"/>
    </row>
    <row r="878" spans="4:15" s="122" customFormat="1" ht="14.65" customHeight="1">
      <c r="K878" s="132"/>
    </row>
    <row r="879" spans="4:15" s="122" customFormat="1" ht="14.65" customHeight="1">
      <c r="K879" s="132"/>
    </row>
    <row r="880" spans="4:15" s="122" customFormat="1" ht="14.65" customHeight="1">
      <c r="K880" s="132"/>
    </row>
    <row r="881" spans="11:11" s="122" customFormat="1" ht="14.65" customHeight="1">
      <c r="K881" s="132"/>
    </row>
    <row r="882" spans="11:11" s="122" customFormat="1" ht="14.65" customHeight="1">
      <c r="K882" s="132"/>
    </row>
    <row r="883" spans="11:11" s="122" customFormat="1" ht="14.65" customHeight="1">
      <c r="K883" s="132"/>
    </row>
    <row r="884" spans="11:11" s="122" customFormat="1" ht="14.65" customHeight="1">
      <c r="K884" s="132"/>
    </row>
    <row r="885" spans="11:11" s="122" customFormat="1" ht="14.65" customHeight="1">
      <c r="K885" s="132"/>
    </row>
    <row r="886" spans="11:11" s="122" customFormat="1" ht="14.65" customHeight="1">
      <c r="K886" s="132"/>
    </row>
    <row r="887" spans="11:11" s="122" customFormat="1" ht="14.65" customHeight="1">
      <c r="K887" s="132"/>
    </row>
    <row r="888" spans="11:11" s="122" customFormat="1" ht="14.65" customHeight="1">
      <c r="K888" s="132"/>
    </row>
    <row r="889" spans="11:11" s="122" customFormat="1" ht="14.65" customHeight="1">
      <c r="K889" s="132"/>
    </row>
    <row r="890" spans="11:11" s="122" customFormat="1" ht="14.65" customHeight="1">
      <c r="K890" s="132"/>
    </row>
    <row r="891" spans="11:11" s="122" customFormat="1" ht="14.65" customHeight="1">
      <c r="K891" s="132"/>
    </row>
    <row r="892" spans="11:11" s="122" customFormat="1" ht="14.65" customHeight="1">
      <c r="K892" s="132"/>
    </row>
    <row r="893" spans="11:11" s="122" customFormat="1" ht="14.65" customHeight="1">
      <c r="K893" s="132"/>
    </row>
    <row r="894" spans="11:11" s="122" customFormat="1" ht="14.65" customHeight="1">
      <c r="K894" s="132"/>
    </row>
    <row r="895" spans="11:11" s="122" customFormat="1" ht="14.65" customHeight="1">
      <c r="K895" s="132"/>
    </row>
    <row r="896" spans="11:11" s="122" customFormat="1" ht="14.65" customHeight="1">
      <c r="K896" s="132"/>
    </row>
    <row r="897" spans="11:11" s="122" customFormat="1" ht="14.65" customHeight="1">
      <c r="K897" s="132"/>
    </row>
    <row r="898" spans="11:11" s="122" customFormat="1" ht="14.65" customHeight="1">
      <c r="K898" s="132"/>
    </row>
    <row r="899" spans="11:11" s="122" customFormat="1" ht="14.65" customHeight="1">
      <c r="K899" s="132"/>
    </row>
    <row r="900" spans="11:11" s="122" customFormat="1" ht="14.65" customHeight="1">
      <c r="K900" s="132"/>
    </row>
    <row r="901" spans="11:11" s="122" customFormat="1" ht="14.65" customHeight="1">
      <c r="K901" s="132"/>
    </row>
    <row r="902" spans="11:11" s="122" customFormat="1" ht="14.65" customHeight="1">
      <c r="K902" s="132"/>
    </row>
    <row r="903" spans="11:11" s="122" customFormat="1" ht="14.65" customHeight="1">
      <c r="K903" s="132"/>
    </row>
    <row r="904" spans="11:11" s="122" customFormat="1" ht="14.65" customHeight="1">
      <c r="K904" s="132"/>
    </row>
    <row r="905" spans="11:11" s="122" customFormat="1" ht="14.65" customHeight="1">
      <c r="K905" s="132"/>
    </row>
    <row r="906" spans="11:11" s="122" customFormat="1" ht="14.65" customHeight="1">
      <c r="K906" s="132"/>
    </row>
    <row r="907" spans="11:11" s="122" customFormat="1" ht="14.65" customHeight="1">
      <c r="K907" s="132"/>
    </row>
    <row r="908" spans="11:11" s="122" customFormat="1" ht="14.65" customHeight="1">
      <c r="K908" s="132"/>
    </row>
    <row r="909" spans="11:11" s="122" customFormat="1" ht="14.65" customHeight="1">
      <c r="K909" s="132"/>
    </row>
    <row r="910" spans="11:11" s="122" customFormat="1" ht="14.65" customHeight="1">
      <c r="K910" s="132"/>
    </row>
    <row r="911" spans="11:11" s="122" customFormat="1" ht="14.65" customHeight="1">
      <c r="K911" s="132"/>
    </row>
    <row r="912" spans="11:11" s="122" customFormat="1" ht="14.65" customHeight="1">
      <c r="K912" s="132"/>
    </row>
    <row r="913" spans="11:11" s="122" customFormat="1" ht="14.65" customHeight="1">
      <c r="K913" s="132"/>
    </row>
    <row r="914" spans="11:11" s="122" customFormat="1" ht="14.65" customHeight="1">
      <c r="K914" s="132"/>
    </row>
    <row r="915" spans="11:11" s="122" customFormat="1" ht="14.65" customHeight="1">
      <c r="K915" s="132"/>
    </row>
    <row r="916" spans="11:11" s="122" customFormat="1" ht="14.65" customHeight="1">
      <c r="K916" s="132"/>
    </row>
    <row r="917" spans="11:11" s="122" customFormat="1" ht="14.65" customHeight="1">
      <c r="K917" s="132"/>
    </row>
    <row r="918" spans="11:11" s="122" customFormat="1" ht="14.65" customHeight="1">
      <c r="K918" s="132"/>
    </row>
    <row r="919" spans="11:11" s="122" customFormat="1" ht="14.65" customHeight="1">
      <c r="K919" s="132"/>
    </row>
    <row r="920" spans="11:11" s="122" customFormat="1" ht="14.65" customHeight="1">
      <c r="K920" s="132"/>
    </row>
    <row r="921" spans="11:11" s="122" customFormat="1" ht="14.65" customHeight="1">
      <c r="K921" s="132"/>
    </row>
    <row r="922" spans="11:11" s="122" customFormat="1" ht="14.65" customHeight="1">
      <c r="K922" s="132"/>
    </row>
    <row r="923" spans="11:11" s="122" customFormat="1" ht="14.65" customHeight="1">
      <c r="K923" s="132"/>
    </row>
    <row r="924" spans="11:11" s="122" customFormat="1" ht="14.65" customHeight="1">
      <c r="K924" s="132"/>
    </row>
    <row r="925" spans="11:11" s="122" customFormat="1" ht="14.65" customHeight="1">
      <c r="K925" s="132"/>
    </row>
    <row r="926" spans="11:11" s="122" customFormat="1" ht="14.65" customHeight="1">
      <c r="K926" s="132"/>
    </row>
    <row r="927" spans="11:11" s="122" customFormat="1" ht="14.65" customHeight="1">
      <c r="K927" s="132"/>
    </row>
    <row r="928" spans="11:11" s="122" customFormat="1" ht="14.65" customHeight="1">
      <c r="K928" s="132"/>
    </row>
    <row r="929" spans="11:11" s="122" customFormat="1" ht="14.65" customHeight="1">
      <c r="K929" s="132"/>
    </row>
    <row r="930" spans="11:11" s="122" customFormat="1" ht="14.65" customHeight="1">
      <c r="K930" s="132"/>
    </row>
    <row r="931" spans="11:11" s="122" customFormat="1" ht="14.65" customHeight="1">
      <c r="K931" s="132"/>
    </row>
    <row r="932" spans="11:11" s="122" customFormat="1" ht="14.65" customHeight="1">
      <c r="K932" s="132"/>
    </row>
    <row r="933" spans="11:11" s="122" customFormat="1" ht="14.65" customHeight="1">
      <c r="K933" s="132"/>
    </row>
    <row r="934" spans="11:11" s="122" customFormat="1" ht="14.65" customHeight="1">
      <c r="K934" s="132"/>
    </row>
    <row r="935" spans="11:11" s="122" customFormat="1" ht="14.65" customHeight="1">
      <c r="K935" s="132"/>
    </row>
    <row r="936" spans="11:11" s="122" customFormat="1" ht="14.65" customHeight="1">
      <c r="K936" s="132"/>
    </row>
    <row r="937" spans="11:11" s="122" customFormat="1" ht="14.65" customHeight="1">
      <c r="K937" s="132"/>
    </row>
    <row r="938" spans="11:11" s="122" customFormat="1" ht="14.65" customHeight="1">
      <c r="K938" s="132"/>
    </row>
    <row r="939" spans="11:11" s="122" customFormat="1" ht="14.65" customHeight="1">
      <c r="K939" s="132"/>
    </row>
    <row r="940" spans="11:11" s="122" customFormat="1" ht="14.65" customHeight="1">
      <c r="K940" s="132"/>
    </row>
    <row r="941" spans="11:11" s="122" customFormat="1" ht="14.65" customHeight="1">
      <c r="K941" s="132"/>
    </row>
    <row r="942" spans="11:11" s="122" customFormat="1" ht="14.65" customHeight="1">
      <c r="K942" s="132"/>
    </row>
    <row r="943" spans="11:11" s="122" customFormat="1" ht="14.65" customHeight="1">
      <c r="K943" s="132"/>
    </row>
    <row r="944" spans="11:11" s="122" customFormat="1" ht="14.65" customHeight="1">
      <c r="K944" s="132"/>
    </row>
    <row r="945" spans="11:11" s="122" customFormat="1" ht="14.65" customHeight="1">
      <c r="K945" s="132"/>
    </row>
    <row r="946" spans="11:11" s="122" customFormat="1" ht="14.65" customHeight="1">
      <c r="K946" s="132"/>
    </row>
    <row r="947" spans="11:11" s="122" customFormat="1" ht="14.65" customHeight="1">
      <c r="K947" s="132"/>
    </row>
    <row r="948" spans="11:11" s="122" customFormat="1" ht="14.65" customHeight="1">
      <c r="K948" s="132"/>
    </row>
    <row r="949" spans="11:11" s="122" customFormat="1" ht="14.65" customHeight="1">
      <c r="K949" s="132"/>
    </row>
    <row r="950" spans="11:11" s="122" customFormat="1" ht="14.65" customHeight="1">
      <c r="K950" s="132"/>
    </row>
    <row r="951" spans="11:11" s="122" customFormat="1" ht="14.65" customHeight="1">
      <c r="K951" s="132"/>
    </row>
    <row r="952" spans="11:11" s="122" customFormat="1" ht="14.65" customHeight="1">
      <c r="K952" s="132"/>
    </row>
    <row r="953" spans="11:11" s="122" customFormat="1" ht="14.65" customHeight="1">
      <c r="K953" s="132"/>
    </row>
    <row r="954" spans="11:11" s="122" customFormat="1" ht="14.65" customHeight="1">
      <c r="K954" s="132"/>
    </row>
    <row r="955" spans="11:11" s="122" customFormat="1" ht="14.65" customHeight="1">
      <c r="K955" s="132"/>
    </row>
    <row r="956" spans="11:11" s="122" customFormat="1" ht="14.65" customHeight="1">
      <c r="K956" s="132"/>
    </row>
    <row r="957" spans="11:11" s="122" customFormat="1" ht="14.65" customHeight="1">
      <c r="K957" s="132"/>
    </row>
    <row r="958" spans="11:11" s="122" customFormat="1" ht="14.65" customHeight="1">
      <c r="K958" s="132"/>
    </row>
    <row r="959" spans="11:11" s="122" customFormat="1" ht="14.65" customHeight="1">
      <c r="K959" s="132"/>
    </row>
    <row r="960" spans="11:11" s="122" customFormat="1" ht="14.65" customHeight="1">
      <c r="K960" s="132"/>
    </row>
    <row r="961" spans="11:11" s="122" customFormat="1" ht="14.65" customHeight="1">
      <c r="K961" s="132"/>
    </row>
    <row r="962" spans="11:11" s="122" customFormat="1" ht="14.65" customHeight="1">
      <c r="K962" s="132"/>
    </row>
    <row r="963" spans="11:11" s="122" customFormat="1" ht="14.65" customHeight="1">
      <c r="K963" s="132"/>
    </row>
    <row r="964" spans="11:11" s="122" customFormat="1" ht="14.65" customHeight="1">
      <c r="K964" s="132"/>
    </row>
    <row r="965" spans="11:11" s="122" customFormat="1" ht="14.65" customHeight="1">
      <c r="K965" s="132"/>
    </row>
    <row r="966" spans="11:11" s="122" customFormat="1" ht="14.65" customHeight="1">
      <c r="K966" s="132"/>
    </row>
    <row r="967" spans="11:11" s="122" customFormat="1" ht="14.65" customHeight="1">
      <c r="K967" s="132"/>
    </row>
    <row r="968" spans="11:11" s="122" customFormat="1" ht="14.65" customHeight="1">
      <c r="K968" s="132"/>
    </row>
    <row r="969" spans="11:11" s="122" customFormat="1" ht="14.65" customHeight="1">
      <c r="K969" s="132"/>
    </row>
    <row r="970" spans="11:11" s="122" customFormat="1" ht="14.65" customHeight="1">
      <c r="K970" s="132"/>
    </row>
    <row r="971" spans="11:11" s="122" customFormat="1" ht="14.65" customHeight="1">
      <c r="K971" s="132"/>
    </row>
    <row r="972" spans="11:11" s="122" customFormat="1" ht="14.65" customHeight="1">
      <c r="K972" s="132"/>
    </row>
    <row r="973" spans="11:11" s="122" customFormat="1" ht="14.65" customHeight="1">
      <c r="K973" s="132"/>
    </row>
    <row r="974" spans="11:11" s="122" customFormat="1" ht="14.65" customHeight="1">
      <c r="K974" s="132"/>
    </row>
    <row r="975" spans="11:11" s="122" customFormat="1" ht="14.65" customHeight="1">
      <c r="K975" s="132"/>
    </row>
    <row r="976" spans="11:11" s="122" customFormat="1" ht="14.65" customHeight="1">
      <c r="K976" s="132"/>
    </row>
    <row r="977" spans="11:11" s="122" customFormat="1" ht="14.65" customHeight="1">
      <c r="K977" s="132"/>
    </row>
    <row r="978" spans="11:11" s="122" customFormat="1" ht="14.65" customHeight="1">
      <c r="K978" s="132"/>
    </row>
    <row r="979" spans="11:11" s="122" customFormat="1" ht="14.65" customHeight="1">
      <c r="K979" s="132"/>
    </row>
    <row r="980" spans="11:11" s="122" customFormat="1" ht="14.65" customHeight="1">
      <c r="K980" s="132"/>
    </row>
    <row r="981" spans="11:11" s="122" customFormat="1" ht="14.65" customHeight="1">
      <c r="K981" s="132"/>
    </row>
    <row r="982" spans="11:11" s="122" customFormat="1" ht="14.65" customHeight="1">
      <c r="K982" s="132"/>
    </row>
    <row r="983" spans="11:11" s="122" customFormat="1" ht="14.65" customHeight="1">
      <c r="K983" s="132"/>
    </row>
    <row r="984" spans="11:11" s="122" customFormat="1" ht="14.65" customHeight="1">
      <c r="K984" s="132"/>
    </row>
    <row r="985" spans="11:11" s="122" customFormat="1" ht="14.65" customHeight="1">
      <c r="K985" s="132"/>
    </row>
    <row r="986" spans="11:11" s="122" customFormat="1" ht="14.65" customHeight="1">
      <c r="K986" s="132"/>
    </row>
    <row r="987" spans="11:11" s="122" customFormat="1" ht="14.65" customHeight="1">
      <c r="K987" s="132"/>
    </row>
    <row r="988" spans="11:11" s="122" customFormat="1" ht="14.65" customHeight="1">
      <c r="K988" s="132"/>
    </row>
    <row r="989" spans="11:11" s="122" customFormat="1" ht="14.65" customHeight="1">
      <c r="K989" s="132"/>
    </row>
    <row r="990" spans="11:11" s="122" customFormat="1" ht="14.65" customHeight="1">
      <c r="K990" s="132"/>
    </row>
    <row r="991" spans="11:11" s="122" customFormat="1" ht="14.65" customHeight="1">
      <c r="K991" s="132"/>
    </row>
    <row r="992" spans="11:11" s="122" customFormat="1" ht="14.65" customHeight="1">
      <c r="K992" s="132"/>
    </row>
    <row r="993" spans="11:11" s="122" customFormat="1" ht="14.65" customHeight="1">
      <c r="K993" s="132"/>
    </row>
    <row r="994" spans="11:11" s="122" customFormat="1" ht="14.65" customHeight="1">
      <c r="K994" s="132"/>
    </row>
    <row r="995" spans="11:11" s="122" customFormat="1" ht="14.65" customHeight="1">
      <c r="K995" s="132"/>
    </row>
    <row r="996" spans="11:11" s="122" customFormat="1" ht="14.65" customHeight="1">
      <c r="K996" s="132"/>
    </row>
    <row r="997" spans="11:11" s="122" customFormat="1" ht="14.65" customHeight="1">
      <c r="K997" s="132"/>
    </row>
    <row r="998" spans="11:11" s="122" customFormat="1" ht="14.65" customHeight="1">
      <c r="K998" s="132"/>
    </row>
    <row r="999" spans="11:11" s="122" customFormat="1" ht="14.65" customHeight="1">
      <c r="K999" s="132"/>
    </row>
    <row r="1000" spans="11:11" s="122" customFormat="1" ht="14.65" customHeight="1">
      <c r="K1000" s="132"/>
    </row>
    <row r="1001" spans="11:11" s="122" customFormat="1" ht="14.65" customHeight="1">
      <c r="K1001" s="132"/>
    </row>
    <row r="1002" spans="11:11" s="122" customFormat="1" ht="14.65" customHeight="1">
      <c r="K1002" s="132"/>
    </row>
    <row r="1003" spans="11:11" s="122" customFormat="1" ht="14.65" customHeight="1">
      <c r="K1003" s="132"/>
    </row>
    <row r="1004" spans="11:11" s="122" customFormat="1" ht="14.65" customHeight="1">
      <c r="K1004" s="132"/>
    </row>
    <row r="1005" spans="11:11" s="122" customFormat="1" ht="14.65" customHeight="1">
      <c r="K1005" s="132"/>
    </row>
    <row r="1006" spans="11:11" s="122" customFormat="1" ht="14.65" customHeight="1">
      <c r="K1006" s="132"/>
    </row>
    <row r="1007" spans="11:11" s="122" customFormat="1" ht="14.65" customHeight="1">
      <c r="K1007" s="132"/>
    </row>
    <row r="1008" spans="11:11" s="122" customFormat="1" ht="14.65" customHeight="1">
      <c r="K1008" s="132"/>
    </row>
    <row r="1009" spans="11:11" s="122" customFormat="1" ht="14.65" customHeight="1">
      <c r="K1009" s="132"/>
    </row>
    <row r="1010" spans="11:11" s="122" customFormat="1" ht="14.65" customHeight="1">
      <c r="K1010" s="132"/>
    </row>
    <row r="1011" spans="11:11" s="122" customFormat="1" ht="14.65" customHeight="1">
      <c r="K1011" s="132"/>
    </row>
    <row r="1012" spans="11:11" s="122" customFormat="1" ht="14.65" customHeight="1">
      <c r="K1012" s="132"/>
    </row>
    <row r="1013" spans="11:11" s="122" customFormat="1" ht="14.65" customHeight="1">
      <c r="K1013" s="132"/>
    </row>
    <row r="1014" spans="11:11" s="122" customFormat="1" ht="14.65" customHeight="1">
      <c r="K1014" s="132"/>
    </row>
    <row r="1015" spans="11:11" s="122" customFormat="1" ht="14.65" customHeight="1">
      <c r="K1015" s="132"/>
    </row>
    <row r="1016" spans="11:11" s="122" customFormat="1" ht="14.65" customHeight="1">
      <c r="K1016" s="132"/>
    </row>
    <row r="1017" spans="11:11" s="122" customFormat="1" ht="14.65" customHeight="1">
      <c r="K1017" s="132"/>
    </row>
    <row r="1018" spans="11:11" s="122" customFormat="1" ht="14.65" customHeight="1">
      <c r="K1018" s="132"/>
    </row>
    <row r="1019" spans="11:11" s="122" customFormat="1" ht="14.65" customHeight="1">
      <c r="K1019" s="132"/>
    </row>
    <row r="1020" spans="11:11" s="122" customFormat="1" ht="14.65" customHeight="1">
      <c r="K1020" s="132"/>
    </row>
    <row r="1021" spans="11:11" s="122" customFormat="1" ht="14.65" customHeight="1">
      <c r="K1021" s="132"/>
    </row>
    <row r="1022" spans="11:11" s="122" customFormat="1" ht="14.65" customHeight="1">
      <c r="K1022" s="132"/>
    </row>
    <row r="1023" spans="11:11" s="122" customFormat="1" ht="14.65" customHeight="1">
      <c r="K1023" s="132"/>
    </row>
    <row r="1024" spans="11:11" s="122" customFormat="1" ht="14.65" customHeight="1">
      <c r="K1024" s="132"/>
    </row>
    <row r="1025" spans="11:11" s="122" customFormat="1" ht="14.65" customHeight="1">
      <c r="K1025" s="132"/>
    </row>
    <row r="1026" spans="11:11" s="122" customFormat="1" ht="14.65" customHeight="1">
      <c r="K1026" s="132"/>
    </row>
    <row r="1027" spans="11:11" s="122" customFormat="1" ht="14.65" customHeight="1">
      <c r="K1027" s="132"/>
    </row>
    <row r="1028" spans="11:11" s="122" customFormat="1" ht="14.65" customHeight="1">
      <c r="K1028" s="132"/>
    </row>
    <row r="1029" spans="11:11" s="122" customFormat="1" ht="14.65" customHeight="1">
      <c r="K1029" s="132"/>
    </row>
    <row r="1030" spans="11:11" s="122" customFormat="1" ht="14.65" customHeight="1">
      <c r="K1030" s="132"/>
    </row>
    <row r="1031" spans="11:11" s="122" customFormat="1" ht="14.65" customHeight="1">
      <c r="K1031" s="132"/>
    </row>
    <row r="1032" spans="11:11" s="122" customFormat="1" ht="14.65" customHeight="1">
      <c r="K1032" s="132"/>
    </row>
    <row r="1033" spans="11:11" s="122" customFormat="1" ht="14.65" customHeight="1">
      <c r="K1033" s="132"/>
    </row>
    <row r="1034" spans="11:11" s="122" customFormat="1" ht="14.65" customHeight="1">
      <c r="K1034" s="132"/>
    </row>
    <row r="1035" spans="11:11" s="122" customFormat="1" ht="14.65" customHeight="1">
      <c r="K1035" s="132"/>
    </row>
    <row r="1036" spans="11:11" s="122" customFormat="1" ht="14.65" customHeight="1">
      <c r="K1036" s="132"/>
    </row>
    <row r="1037" spans="11:11" s="122" customFormat="1" ht="14.65" customHeight="1">
      <c r="K1037" s="132"/>
    </row>
    <row r="1038" spans="11:11" s="122" customFormat="1" ht="14.65" customHeight="1">
      <c r="K1038" s="132"/>
    </row>
    <row r="1039" spans="11:11" s="122" customFormat="1" ht="14.65" customHeight="1">
      <c r="K1039" s="132"/>
    </row>
    <row r="1040" spans="11:11" s="122" customFormat="1" ht="14.65" customHeight="1">
      <c r="K1040" s="132"/>
    </row>
    <row r="1041" spans="11:11" s="122" customFormat="1" ht="14.65" customHeight="1">
      <c r="K1041" s="132"/>
    </row>
    <row r="1042" spans="11:11" s="122" customFormat="1" ht="14.65" customHeight="1">
      <c r="K1042" s="132"/>
    </row>
    <row r="1043" spans="11:11" s="122" customFormat="1" ht="14.65" customHeight="1">
      <c r="K1043" s="132"/>
    </row>
    <row r="1044" spans="11:11" s="122" customFormat="1" ht="14.65" customHeight="1">
      <c r="K1044" s="132"/>
    </row>
    <row r="1045" spans="11:11" s="122" customFormat="1" ht="14.65" customHeight="1">
      <c r="K1045" s="132"/>
    </row>
    <row r="1046" spans="11:11" s="122" customFormat="1" ht="14.65" customHeight="1">
      <c r="K1046" s="132"/>
    </row>
    <row r="1047" spans="11:11" s="122" customFormat="1" ht="14.65" customHeight="1">
      <c r="K1047" s="132"/>
    </row>
    <row r="1048" spans="11:11" s="122" customFormat="1" ht="14.65" customHeight="1">
      <c r="K1048" s="132"/>
    </row>
    <row r="1049" spans="11:11" s="122" customFormat="1" ht="14.65" customHeight="1">
      <c r="K1049" s="132"/>
    </row>
    <row r="1050" spans="11:11" s="122" customFormat="1" ht="14.65" customHeight="1">
      <c r="K1050" s="132"/>
    </row>
    <row r="1051" spans="11:11" s="122" customFormat="1" ht="14.65" customHeight="1">
      <c r="K1051" s="132"/>
    </row>
    <row r="1052" spans="11:11" s="122" customFormat="1" ht="14.65" customHeight="1">
      <c r="K1052" s="132"/>
    </row>
    <row r="1053" spans="11:11" s="122" customFormat="1" ht="14.65" customHeight="1">
      <c r="K1053" s="132"/>
    </row>
    <row r="1054" spans="11:11" s="122" customFormat="1" ht="14.65" customHeight="1">
      <c r="K1054" s="132"/>
    </row>
    <row r="1055" spans="11:11" s="122" customFormat="1" ht="14.65" customHeight="1">
      <c r="K1055" s="132"/>
    </row>
    <row r="1056" spans="11:11" s="122" customFormat="1" ht="14.65" customHeight="1">
      <c r="K1056" s="132"/>
    </row>
    <row r="1057" spans="11:11" s="122" customFormat="1" ht="14.65" customHeight="1">
      <c r="K1057" s="132"/>
    </row>
    <row r="1058" spans="11:11" s="122" customFormat="1" ht="14.65" customHeight="1">
      <c r="K1058" s="132"/>
    </row>
    <row r="1059" spans="11:11" s="122" customFormat="1" ht="14.65" customHeight="1">
      <c r="K1059" s="132"/>
    </row>
    <row r="1060" spans="11:11" s="122" customFormat="1" ht="14.65" customHeight="1">
      <c r="K1060" s="132"/>
    </row>
    <row r="1061" spans="11:11" s="122" customFormat="1" ht="14.65" customHeight="1">
      <c r="K1061" s="132"/>
    </row>
    <row r="1062" spans="11:11" s="122" customFormat="1" ht="14.65" customHeight="1">
      <c r="K1062" s="132"/>
    </row>
    <row r="1063" spans="11:11" s="122" customFormat="1" ht="14.65" customHeight="1">
      <c r="K1063" s="132"/>
    </row>
    <row r="1064" spans="11:11" s="122" customFormat="1" ht="14.65" customHeight="1">
      <c r="K1064" s="132"/>
    </row>
    <row r="1065" spans="11:11" s="122" customFormat="1" ht="14.65" customHeight="1">
      <c r="K1065" s="132"/>
    </row>
    <row r="1066" spans="11:11" s="122" customFormat="1" ht="14.65" customHeight="1">
      <c r="K1066" s="132"/>
    </row>
    <row r="1067" spans="11:11" s="122" customFormat="1" ht="14.65" customHeight="1">
      <c r="K1067" s="132"/>
    </row>
    <row r="1068" spans="11:11" s="122" customFormat="1" ht="14.65" customHeight="1">
      <c r="K1068" s="132"/>
    </row>
    <row r="1069" spans="11:11" s="122" customFormat="1" ht="14.65" customHeight="1">
      <c r="K1069" s="132"/>
    </row>
    <row r="1070" spans="11:11" s="122" customFormat="1" ht="14.65" customHeight="1">
      <c r="K1070" s="132"/>
    </row>
    <row r="1071" spans="11:11" s="122" customFormat="1" ht="14.65" customHeight="1">
      <c r="K1071" s="132"/>
    </row>
    <row r="1072" spans="11:11" s="122" customFormat="1" ht="14.65" customHeight="1">
      <c r="K1072" s="132"/>
    </row>
    <row r="1073" spans="11:11" s="122" customFormat="1" ht="14.65" customHeight="1">
      <c r="K1073" s="132"/>
    </row>
    <row r="1074" spans="11:11" s="122" customFormat="1" ht="14.65" customHeight="1">
      <c r="K1074" s="132"/>
    </row>
    <row r="1075" spans="11:11" s="122" customFormat="1" ht="14.65" customHeight="1">
      <c r="K1075" s="132"/>
    </row>
    <row r="1076" spans="11:11" s="122" customFormat="1" ht="14.65" customHeight="1">
      <c r="K1076" s="132"/>
    </row>
    <row r="1077" spans="11:11" s="122" customFormat="1" ht="14.65" customHeight="1">
      <c r="K1077" s="132"/>
    </row>
    <row r="1078" spans="11:11" s="122" customFormat="1" ht="14.65" customHeight="1">
      <c r="K1078" s="132"/>
    </row>
    <row r="1079" spans="11:11" s="122" customFormat="1" ht="14.65" customHeight="1">
      <c r="K1079" s="132"/>
    </row>
    <row r="1080" spans="11:11" s="122" customFormat="1" ht="14.65" customHeight="1">
      <c r="K1080" s="132"/>
    </row>
    <row r="1081" spans="11:11" s="122" customFormat="1" ht="14.65" customHeight="1">
      <c r="K1081" s="132"/>
    </row>
    <row r="1082" spans="11:11" s="122" customFormat="1" ht="14.65" customHeight="1">
      <c r="K1082" s="132"/>
    </row>
    <row r="1083" spans="11:11" s="122" customFormat="1" ht="14.65" customHeight="1">
      <c r="K1083" s="132"/>
    </row>
    <row r="1084" spans="11:11" s="122" customFormat="1" ht="14.65" customHeight="1">
      <c r="K1084" s="132"/>
    </row>
    <row r="1085" spans="11:11" s="122" customFormat="1" ht="14.65" customHeight="1">
      <c r="K1085" s="132"/>
    </row>
    <row r="1086" spans="11:11" s="122" customFormat="1" ht="14.65" customHeight="1">
      <c r="K1086" s="132"/>
    </row>
    <row r="1087" spans="11:11" s="122" customFormat="1" ht="14.65" customHeight="1">
      <c r="K1087" s="132"/>
    </row>
    <row r="1088" spans="11:11" s="122" customFormat="1" ht="14.65" customHeight="1">
      <c r="K1088" s="132"/>
    </row>
    <row r="1089" spans="11:11" s="122" customFormat="1" ht="14.65" customHeight="1">
      <c r="K1089" s="132"/>
    </row>
    <row r="1090" spans="11:11" s="122" customFormat="1" ht="14.65" customHeight="1">
      <c r="K1090" s="132"/>
    </row>
    <row r="1091" spans="11:11" s="122" customFormat="1" ht="14.65" customHeight="1">
      <c r="K1091" s="132"/>
    </row>
    <row r="1092" spans="11:11" s="122" customFormat="1" ht="14.65" customHeight="1">
      <c r="K1092" s="132"/>
    </row>
    <row r="1093" spans="11:11" s="122" customFormat="1" ht="14.65" customHeight="1">
      <c r="K1093" s="132"/>
    </row>
    <row r="1094" spans="11:11" s="122" customFormat="1" ht="14.65" customHeight="1">
      <c r="K1094" s="132"/>
    </row>
    <row r="1095" spans="11:11" s="122" customFormat="1" ht="14.65" customHeight="1">
      <c r="K1095" s="132"/>
    </row>
    <row r="1096" spans="11:11" s="122" customFormat="1" ht="14.65" customHeight="1">
      <c r="K1096" s="132"/>
    </row>
    <row r="1097" spans="11:11" s="122" customFormat="1" ht="14.65" customHeight="1">
      <c r="K1097" s="132"/>
    </row>
    <row r="1098" spans="11:11" s="122" customFormat="1" ht="14.65" customHeight="1">
      <c r="K1098" s="132"/>
    </row>
    <row r="1099" spans="11:11" s="122" customFormat="1" ht="14.65" customHeight="1">
      <c r="K1099" s="132"/>
    </row>
    <row r="1100" spans="11:11" s="122" customFormat="1" ht="14.65" customHeight="1">
      <c r="K1100" s="132"/>
    </row>
    <row r="1101" spans="11:11" s="122" customFormat="1" ht="14.65" customHeight="1">
      <c r="K1101" s="132"/>
    </row>
    <row r="1102" spans="11:11" s="122" customFormat="1" ht="14.65" customHeight="1">
      <c r="K1102" s="132"/>
    </row>
    <row r="1103" spans="11:11" s="122" customFormat="1" ht="14.65" customHeight="1">
      <c r="K1103" s="132"/>
    </row>
    <row r="1104" spans="11:11" s="122" customFormat="1" ht="14.65" customHeight="1">
      <c r="K1104" s="132"/>
    </row>
    <row r="1105" spans="11:11" s="122" customFormat="1" ht="14.65" customHeight="1">
      <c r="K1105" s="132"/>
    </row>
    <row r="1106" spans="11:11" s="122" customFormat="1" ht="14.65" customHeight="1">
      <c r="K1106" s="132"/>
    </row>
    <row r="1107" spans="11:11" s="122" customFormat="1" ht="14.65" customHeight="1">
      <c r="K1107" s="132"/>
    </row>
    <row r="1108" spans="11:11" s="122" customFormat="1" ht="14.65" customHeight="1">
      <c r="K1108" s="132"/>
    </row>
    <row r="1109" spans="11:11" s="122" customFormat="1" ht="14.65" customHeight="1">
      <c r="K1109" s="132"/>
    </row>
    <row r="1110" spans="11:11" s="122" customFormat="1" ht="14.65" customHeight="1">
      <c r="K1110" s="132"/>
    </row>
    <row r="1111" spans="11:11" s="122" customFormat="1" ht="14.65" customHeight="1">
      <c r="K1111" s="132"/>
    </row>
    <row r="1112" spans="11:11" s="122" customFormat="1" ht="14.65" customHeight="1">
      <c r="K1112" s="132"/>
    </row>
    <row r="1113" spans="11:11" s="122" customFormat="1" ht="14.65" customHeight="1">
      <c r="K1113" s="132"/>
    </row>
    <row r="1114" spans="11:11" s="122" customFormat="1" ht="14.65" customHeight="1">
      <c r="K1114" s="132"/>
    </row>
    <row r="1115" spans="11:11" s="122" customFormat="1" ht="14.65" customHeight="1">
      <c r="K1115" s="132"/>
    </row>
    <row r="1116" spans="11:11" s="122" customFormat="1" ht="14.65" customHeight="1">
      <c r="K1116" s="132"/>
    </row>
    <row r="1117" spans="11:11" s="122" customFormat="1" ht="14.65" customHeight="1">
      <c r="K1117" s="132"/>
    </row>
    <row r="1118" spans="11:11" s="122" customFormat="1" ht="14.65" customHeight="1">
      <c r="K1118" s="132"/>
    </row>
    <row r="1119" spans="11:11" s="122" customFormat="1" ht="14.65" customHeight="1">
      <c r="K1119" s="132"/>
    </row>
    <row r="1120" spans="11:11" s="122" customFormat="1" ht="14.65" customHeight="1">
      <c r="K1120" s="132"/>
    </row>
    <row r="1121" spans="11:11" s="122" customFormat="1" ht="14.65" customHeight="1">
      <c r="K1121" s="132"/>
    </row>
    <row r="1122" spans="11:11" s="122" customFormat="1" ht="14.65" customHeight="1">
      <c r="K1122" s="132"/>
    </row>
    <row r="1123" spans="11:11" s="122" customFormat="1" ht="14.65" customHeight="1">
      <c r="K1123" s="132"/>
    </row>
    <row r="1124" spans="11:11" s="122" customFormat="1" ht="14.65" customHeight="1">
      <c r="K1124" s="132"/>
    </row>
    <row r="1125" spans="11:11" s="122" customFormat="1" ht="14.65" customHeight="1">
      <c r="K1125" s="132"/>
    </row>
    <row r="1126" spans="11:11" s="122" customFormat="1" ht="14.65" customHeight="1">
      <c r="K1126" s="132"/>
    </row>
    <row r="1127" spans="11:11" s="122" customFormat="1" ht="14.65" customHeight="1">
      <c r="K1127" s="132"/>
    </row>
    <row r="1128" spans="11:11" s="122" customFormat="1" ht="14.65" customHeight="1">
      <c r="K1128" s="132"/>
    </row>
    <row r="1129" spans="11:11" s="122" customFormat="1" ht="14.65" customHeight="1">
      <c r="K1129" s="132"/>
    </row>
    <row r="1130" spans="11:11" s="122" customFormat="1" ht="14.65" customHeight="1">
      <c r="K1130" s="132"/>
    </row>
    <row r="1131" spans="11:11" s="122" customFormat="1" ht="14.65" customHeight="1">
      <c r="K1131" s="132"/>
    </row>
    <row r="1132" spans="11:11" s="122" customFormat="1" ht="14.65" customHeight="1">
      <c r="K1132" s="132"/>
    </row>
    <row r="1133" spans="11:11" s="122" customFormat="1" ht="14.65" customHeight="1">
      <c r="K1133" s="132"/>
    </row>
    <row r="1134" spans="11:11" s="122" customFormat="1" ht="14.65" customHeight="1">
      <c r="K1134" s="132"/>
    </row>
    <row r="1135" spans="11:11" s="122" customFormat="1" ht="14.65" customHeight="1">
      <c r="K1135" s="132"/>
    </row>
    <row r="1136" spans="11:11" s="122" customFormat="1" ht="14.65" customHeight="1">
      <c r="K1136" s="132"/>
    </row>
    <row r="1137" spans="11:11" s="122" customFormat="1" ht="14.65" customHeight="1">
      <c r="K1137" s="132"/>
    </row>
    <row r="1138" spans="11:11" s="122" customFormat="1" ht="14.65" customHeight="1">
      <c r="K1138" s="132"/>
    </row>
    <row r="1139" spans="11:11" s="122" customFormat="1" ht="14.65" customHeight="1">
      <c r="K1139" s="132"/>
    </row>
    <row r="1140" spans="11:11" s="122" customFormat="1" ht="14.65" customHeight="1">
      <c r="K1140" s="132"/>
    </row>
    <row r="1141" spans="11:11" s="122" customFormat="1" ht="14.65" customHeight="1">
      <c r="K1141" s="132"/>
    </row>
    <row r="1142" spans="11:11" s="122" customFormat="1" ht="14.65" customHeight="1">
      <c r="K1142" s="132"/>
    </row>
    <row r="1143" spans="11:11" s="122" customFormat="1" ht="14.65" customHeight="1">
      <c r="K1143" s="132"/>
    </row>
    <row r="1144" spans="11:11" s="122" customFormat="1" ht="14.65" customHeight="1">
      <c r="K1144" s="132"/>
    </row>
    <row r="1145" spans="11:11" s="122" customFormat="1" ht="14.65" customHeight="1">
      <c r="K1145" s="132"/>
    </row>
    <row r="1146" spans="11:11" s="122" customFormat="1" ht="14.65" customHeight="1">
      <c r="K1146" s="132"/>
    </row>
    <row r="1147" spans="11:11" s="122" customFormat="1" ht="14.65" customHeight="1">
      <c r="K1147" s="132"/>
    </row>
    <row r="1148" spans="11:11" s="122" customFormat="1" ht="14.65" customHeight="1">
      <c r="K1148" s="132"/>
    </row>
    <row r="1149" spans="11:11" s="122" customFormat="1" ht="14.65" customHeight="1">
      <c r="K1149" s="132"/>
    </row>
    <row r="1150" spans="11:11" s="122" customFormat="1" ht="14.65" customHeight="1">
      <c r="K1150" s="132"/>
    </row>
    <row r="1151" spans="11:11" s="122" customFormat="1" ht="14.65" customHeight="1">
      <c r="K1151" s="132"/>
    </row>
    <row r="1152" spans="11:11" s="122" customFormat="1" ht="14.65" customHeight="1">
      <c r="K1152" s="132"/>
    </row>
    <row r="1153" spans="11:11" s="122" customFormat="1" ht="14.65" customHeight="1">
      <c r="K1153" s="132"/>
    </row>
    <row r="1154" spans="11:11" s="122" customFormat="1" ht="14.65" customHeight="1">
      <c r="K1154" s="132"/>
    </row>
    <row r="1155" spans="11:11" s="122" customFormat="1" ht="14.65" customHeight="1">
      <c r="K1155" s="132"/>
    </row>
    <row r="1156" spans="11:11" s="122" customFormat="1" ht="14.65" customHeight="1">
      <c r="K1156" s="132"/>
    </row>
    <row r="1157" spans="11:11" s="122" customFormat="1" ht="14.65" customHeight="1">
      <c r="K1157" s="132"/>
    </row>
    <row r="1158" spans="11:11" s="122" customFormat="1" ht="14.65" customHeight="1">
      <c r="K1158" s="132"/>
    </row>
    <row r="1159" spans="11:11" s="122" customFormat="1" ht="14.65" customHeight="1">
      <c r="K1159" s="132"/>
    </row>
    <row r="1160" spans="11:11" s="122" customFormat="1" ht="14.65" customHeight="1">
      <c r="K1160" s="132"/>
    </row>
    <row r="1161" spans="11:11" s="122" customFormat="1" ht="14.65" customHeight="1">
      <c r="K1161" s="132"/>
    </row>
    <row r="1162" spans="11:11" s="122" customFormat="1" ht="14.65" customHeight="1">
      <c r="K1162" s="132"/>
    </row>
    <row r="1163" spans="11:11" s="122" customFormat="1" ht="14.65" customHeight="1">
      <c r="K1163" s="132"/>
    </row>
    <row r="1164" spans="11:11" s="122" customFormat="1" ht="14.65" customHeight="1">
      <c r="K1164" s="132"/>
    </row>
    <row r="1165" spans="11:11" s="122" customFormat="1" ht="14.65" customHeight="1">
      <c r="K1165" s="132"/>
    </row>
    <row r="1166" spans="11:11" s="122" customFormat="1" ht="14.65" customHeight="1">
      <c r="K1166" s="132"/>
    </row>
    <row r="1167" spans="11:11" s="122" customFormat="1" ht="14.65" customHeight="1">
      <c r="K1167" s="132"/>
    </row>
    <row r="1168" spans="11:11" s="122" customFormat="1" ht="14.65" customHeight="1">
      <c r="K1168" s="132"/>
    </row>
    <row r="1169" spans="11:11" s="122" customFormat="1" ht="14.65" customHeight="1">
      <c r="K1169" s="132"/>
    </row>
    <row r="1170" spans="11:11" s="122" customFormat="1" ht="14.65" customHeight="1">
      <c r="K1170" s="132"/>
    </row>
    <row r="1171" spans="11:11" s="122" customFormat="1" ht="14.65" customHeight="1">
      <c r="K1171" s="132"/>
    </row>
    <row r="1172" spans="11:11" s="122" customFormat="1" ht="14.65" customHeight="1">
      <c r="K1172" s="132"/>
    </row>
    <row r="1173" spans="11:11" s="122" customFormat="1" ht="14.65" customHeight="1">
      <c r="K1173" s="132"/>
    </row>
    <row r="1174" spans="11:11" s="122" customFormat="1" ht="14.65" customHeight="1">
      <c r="K1174" s="132"/>
    </row>
    <row r="1175" spans="11:11" s="122" customFormat="1" ht="14.65" customHeight="1">
      <c r="K1175" s="132"/>
    </row>
    <row r="1176" spans="11:11" s="122" customFormat="1" ht="14.65" customHeight="1">
      <c r="K1176" s="132"/>
    </row>
    <row r="1177" spans="11:11" s="122" customFormat="1" ht="14.65" customHeight="1">
      <c r="K1177" s="132"/>
    </row>
    <row r="1178" spans="11:11" s="122" customFormat="1" ht="14.65" customHeight="1">
      <c r="K1178" s="132"/>
    </row>
    <row r="1179" spans="11:11" s="122" customFormat="1" ht="14.65" customHeight="1">
      <c r="K1179" s="132"/>
    </row>
    <row r="1180" spans="11:11" s="122" customFormat="1" ht="14.65" customHeight="1">
      <c r="K1180" s="132"/>
    </row>
    <row r="1181" spans="11:11" s="122" customFormat="1" ht="14.65" customHeight="1">
      <c r="K1181" s="132"/>
    </row>
    <row r="1182" spans="11:11" s="122" customFormat="1" ht="14.65" customHeight="1">
      <c r="K1182" s="132"/>
    </row>
    <row r="1183" spans="11:11" s="122" customFormat="1" ht="14.65" customHeight="1">
      <c r="K1183" s="132"/>
    </row>
    <row r="1184" spans="11:11" s="122" customFormat="1" ht="14.65" customHeight="1">
      <c r="K1184" s="132"/>
    </row>
    <row r="1185" spans="11:11" s="122" customFormat="1" ht="14.65" customHeight="1">
      <c r="K1185" s="132"/>
    </row>
    <row r="1186" spans="11:11" s="122" customFormat="1" ht="14.65" customHeight="1">
      <c r="K1186" s="132"/>
    </row>
    <row r="1187" spans="11:11" s="122" customFormat="1" ht="14.65" customHeight="1">
      <c r="K1187" s="132"/>
    </row>
    <row r="1188" spans="11:11" s="122" customFormat="1" ht="14.65" customHeight="1">
      <c r="K1188" s="132"/>
    </row>
    <row r="1189" spans="11:11" s="122" customFormat="1" ht="14.65" customHeight="1">
      <c r="K1189" s="132"/>
    </row>
    <row r="1190" spans="11:11" s="122" customFormat="1" ht="14.65" customHeight="1">
      <c r="K1190" s="132"/>
    </row>
    <row r="1191" spans="11:11" s="122" customFormat="1" ht="14.65" customHeight="1">
      <c r="K1191" s="132"/>
    </row>
    <row r="1192" spans="11:11" s="122" customFormat="1" ht="14.65" customHeight="1">
      <c r="K1192" s="132"/>
    </row>
    <row r="1193" spans="11:11" s="122" customFormat="1" ht="14.65" customHeight="1">
      <c r="K1193" s="132"/>
    </row>
    <row r="1194" spans="11:11" s="122" customFormat="1" ht="14.65" customHeight="1">
      <c r="K1194" s="132"/>
    </row>
    <row r="1195" spans="11:11" s="122" customFormat="1" ht="14.65" customHeight="1">
      <c r="K1195" s="132"/>
    </row>
    <row r="1196" spans="11:11" s="122" customFormat="1" ht="14.65" customHeight="1">
      <c r="K1196" s="132"/>
    </row>
    <row r="1197" spans="11:11" s="122" customFormat="1" ht="14.65" customHeight="1">
      <c r="K1197" s="132"/>
    </row>
    <row r="1198" spans="11:11" s="122" customFormat="1" ht="14.65" customHeight="1">
      <c r="K1198" s="132"/>
    </row>
    <row r="1199" spans="11:11" s="122" customFormat="1" ht="14.65" customHeight="1">
      <c r="K1199" s="132"/>
    </row>
    <row r="1200" spans="11:11" s="122" customFormat="1" ht="14.65" customHeight="1">
      <c r="K1200" s="132"/>
    </row>
    <row r="1201" spans="11:11" s="122" customFormat="1" ht="14.65" customHeight="1">
      <c r="K1201" s="132"/>
    </row>
    <row r="1202" spans="11:11" s="122" customFormat="1" ht="14.65" customHeight="1">
      <c r="K1202" s="132"/>
    </row>
    <row r="1203" spans="11:11" s="122" customFormat="1" ht="14.65" customHeight="1">
      <c r="K1203" s="132"/>
    </row>
    <row r="1204" spans="11:11" s="122" customFormat="1" ht="14.65" customHeight="1">
      <c r="K1204" s="132"/>
    </row>
    <row r="1205" spans="11:11" s="122" customFormat="1" ht="14.65" customHeight="1">
      <c r="K1205" s="132"/>
    </row>
    <row r="1206" spans="11:11" s="122" customFormat="1" ht="14.65" customHeight="1">
      <c r="K1206" s="132"/>
    </row>
    <row r="1207" spans="11:11" s="122" customFormat="1" ht="14.65" customHeight="1">
      <c r="K1207" s="132"/>
    </row>
    <row r="1208" spans="11:11" s="122" customFormat="1" ht="14.65" customHeight="1">
      <c r="K1208" s="132"/>
    </row>
    <row r="1209" spans="11:11" s="122" customFormat="1" ht="14.65" customHeight="1">
      <c r="K1209" s="132"/>
    </row>
    <row r="1210" spans="11:11" s="122" customFormat="1" ht="14.65" customHeight="1">
      <c r="K1210" s="132"/>
    </row>
    <row r="1211" spans="11:11" s="122" customFormat="1" ht="14.65" customHeight="1">
      <c r="K1211" s="132"/>
    </row>
    <row r="1212" spans="11:11" s="122" customFormat="1" ht="14.65" customHeight="1">
      <c r="K1212" s="132"/>
    </row>
    <row r="1213" spans="11:11" s="122" customFormat="1" ht="14.65" customHeight="1">
      <c r="K1213" s="132"/>
    </row>
    <row r="1214" spans="11:11" s="122" customFormat="1" ht="14.65" customHeight="1">
      <c r="K1214" s="132"/>
    </row>
    <row r="1215" spans="11:11" s="122" customFormat="1" ht="14.65" customHeight="1">
      <c r="K1215" s="132"/>
    </row>
    <row r="1216" spans="11:11" s="122" customFormat="1" ht="14.65" customHeight="1">
      <c r="K1216" s="132"/>
    </row>
    <row r="1217" spans="11:11" s="122" customFormat="1" ht="14.65" customHeight="1">
      <c r="K1217" s="132"/>
    </row>
    <row r="1218" spans="11:11" s="122" customFormat="1" ht="14.65" customHeight="1">
      <c r="K1218" s="132"/>
    </row>
    <row r="1219" spans="11:11" s="122" customFormat="1" ht="14.65" customHeight="1">
      <c r="K1219" s="132"/>
    </row>
    <row r="1220" spans="11:11" s="122" customFormat="1" ht="14.65" customHeight="1">
      <c r="K1220" s="132"/>
    </row>
    <row r="1221" spans="11:11" s="122" customFormat="1" ht="14.65" customHeight="1">
      <c r="K1221" s="132"/>
    </row>
    <row r="1222" spans="11:11" s="122" customFormat="1" ht="14.65" customHeight="1">
      <c r="K1222" s="132"/>
    </row>
    <row r="1223" spans="11:11" s="122" customFormat="1" ht="14.65" customHeight="1">
      <c r="K1223" s="132"/>
    </row>
    <row r="1224" spans="11:11" s="122" customFormat="1" ht="14.65" customHeight="1">
      <c r="K1224" s="132"/>
    </row>
    <row r="1225" spans="11:11" s="122" customFormat="1" ht="14.65" customHeight="1">
      <c r="K1225" s="132"/>
    </row>
    <row r="1226" spans="11:11" s="122" customFormat="1" ht="14.65" customHeight="1">
      <c r="K1226" s="132"/>
    </row>
    <row r="1227" spans="11:11" s="122" customFormat="1" ht="14.65" customHeight="1">
      <c r="K1227" s="132"/>
    </row>
    <row r="1228" spans="11:11" s="122" customFormat="1" ht="14.65" customHeight="1">
      <c r="K1228" s="132"/>
    </row>
    <row r="1229" spans="11:11" s="122" customFormat="1" ht="14.65" customHeight="1">
      <c r="K1229" s="132"/>
    </row>
    <row r="1230" spans="11:11" s="122" customFormat="1" ht="14.65" customHeight="1">
      <c r="K1230" s="132"/>
    </row>
    <row r="1231" spans="11:11" s="122" customFormat="1" ht="14.65" customHeight="1">
      <c r="K1231" s="132"/>
    </row>
    <row r="1232" spans="11:11" s="122" customFormat="1" ht="14.65" customHeight="1">
      <c r="K1232" s="132"/>
    </row>
    <row r="1233" spans="11:11" s="122" customFormat="1" ht="14.65" customHeight="1">
      <c r="K1233" s="132"/>
    </row>
    <row r="1234" spans="11:11" s="122" customFormat="1" ht="14.65" customHeight="1">
      <c r="K1234" s="132"/>
    </row>
    <row r="1235" spans="11:11" s="122" customFormat="1" ht="14.65" customHeight="1">
      <c r="K1235" s="132"/>
    </row>
    <row r="1236" spans="11:11" s="122" customFormat="1" ht="14.65" customHeight="1">
      <c r="K1236" s="132"/>
    </row>
    <row r="1237" spans="11:11" s="122" customFormat="1" ht="14.65" customHeight="1">
      <c r="K1237" s="132"/>
    </row>
    <row r="1238" spans="11:11" s="122" customFormat="1" ht="14.65" customHeight="1">
      <c r="K1238" s="132"/>
    </row>
    <row r="1239" spans="11:11" s="122" customFormat="1" ht="14.65" customHeight="1">
      <c r="K1239" s="132"/>
    </row>
    <row r="1240" spans="11:11" s="122" customFormat="1" ht="14.65" customHeight="1">
      <c r="K1240" s="132"/>
    </row>
    <row r="1241" spans="11:11" s="122" customFormat="1" ht="14.65" customHeight="1">
      <c r="K1241" s="132"/>
    </row>
    <row r="1242" spans="11:11" s="122" customFormat="1" ht="14.65" customHeight="1">
      <c r="K1242" s="132"/>
    </row>
    <row r="1243" spans="11:11" s="122" customFormat="1" ht="14.65" customHeight="1">
      <c r="K1243" s="132"/>
    </row>
    <row r="1244" spans="11:11" s="122" customFormat="1" ht="14.65" customHeight="1">
      <c r="K1244" s="132"/>
    </row>
    <row r="1245" spans="11:11" s="122" customFormat="1" ht="14.65" customHeight="1">
      <c r="K1245" s="132"/>
    </row>
    <row r="1246" spans="11:11" s="122" customFormat="1" ht="14.65" customHeight="1">
      <c r="K1246" s="132"/>
    </row>
    <row r="1247" spans="11:11" s="122" customFormat="1" ht="14.65" customHeight="1">
      <c r="K1247" s="132"/>
    </row>
    <row r="1248" spans="11:11" s="122" customFormat="1" ht="14.65" customHeight="1">
      <c r="K1248" s="132"/>
    </row>
    <row r="1249" spans="11:11" s="122" customFormat="1" ht="14.65" customHeight="1">
      <c r="K1249" s="132"/>
    </row>
    <row r="1250" spans="11:11" s="122" customFormat="1" ht="14.65" customHeight="1">
      <c r="K1250" s="132"/>
    </row>
    <row r="1251" spans="11:11" s="122" customFormat="1" ht="14.65" customHeight="1">
      <c r="K1251" s="132"/>
    </row>
    <row r="1252" spans="11:11" s="122" customFormat="1" ht="14.65" customHeight="1">
      <c r="K1252" s="132"/>
    </row>
    <row r="1253" spans="11:11" s="122" customFormat="1" ht="14.65" customHeight="1">
      <c r="K1253" s="132"/>
    </row>
    <row r="1254" spans="11:11" s="122" customFormat="1" ht="14.65" customHeight="1">
      <c r="K1254" s="132"/>
    </row>
    <row r="1255" spans="11:11" s="122" customFormat="1" ht="14.65" customHeight="1">
      <c r="K1255" s="132"/>
    </row>
    <row r="1256" spans="11:11" s="122" customFormat="1" ht="14.65" customHeight="1">
      <c r="K1256" s="132"/>
    </row>
    <row r="1257" spans="11:11" s="122" customFormat="1" ht="14.65" customHeight="1">
      <c r="K1257" s="132"/>
    </row>
    <row r="1258" spans="11:11" s="122" customFormat="1" ht="14.65" customHeight="1">
      <c r="K1258" s="132"/>
    </row>
    <row r="1259" spans="11:11" s="122" customFormat="1" ht="14.65" customHeight="1">
      <c r="K1259" s="132"/>
    </row>
    <row r="1260" spans="11:11" s="122" customFormat="1" ht="14.65" customHeight="1">
      <c r="K1260" s="132"/>
    </row>
    <row r="1261" spans="11:11" s="122" customFormat="1" ht="14.65" customHeight="1">
      <c r="K1261" s="132"/>
    </row>
    <row r="1262" spans="11:11" s="122" customFormat="1" ht="14.65" customHeight="1">
      <c r="K1262" s="132"/>
    </row>
    <row r="1263" spans="11:11" s="122" customFormat="1" ht="14.65" customHeight="1">
      <c r="K1263" s="132"/>
    </row>
    <row r="1264" spans="11:11" s="122" customFormat="1" ht="14.65" customHeight="1">
      <c r="K1264" s="132"/>
    </row>
    <row r="1265" spans="11:11" s="122" customFormat="1" ht="14.65" customHeight="1">
      <c r="K1265" s="132"/>
    </row>
    <row r="1266" spans="11:11" s="122" customFormat="1" ht="14.65" customHeight="1">
      <c r="K1266" s="132"/>
    </row>
    <row r="1267" spans="11:11" s="122" customFormat="1" ht="14.65" customHeight="1">
      <c r="K1267" s="132"/>
    </row>
    <row r="1268" spans="11:11" s="122" customFormat="1" ht="14.65" customHeight="1">
      <c r="K1268" s="132"/>
    </row>
    <row r="1269" spans="11:11" s="122" customFormat="1" ht="14.65" customHeight="1">
      <c r="K1269" s="132"/>
    </row>
    <row r="1270" spans="11:11" s="122" customFormat="1" ht="14.65" customHeight="1">
      <c r="K1270" s="132"/>
    </row>
    <row r="1271" spans="11:11" s="122" customFormat="1" ht="14.65" customHeight="1">
      <c r="K1271" s="132"/>
    </row>
    <row r="1272" spans="11:11" s="122" customFormat="1" ht="14.65" customHeight="1">
      <c r="K1272" s="132"/>
    </row>
    <row r="1273" spans="11:11" s="122" customFormat="1" ht="14.65" customHeight="1">
      <c r="K1273" s="132"/>
    </row>
    <row r="1274" spans="11:11" s="122" customFormat="1" ht="14.65" customHeight="1">
      <c r="K1274" s="132"/>
    </row>
    <row r="1275" spans="11:11" s="122" customFormat="1" ht="14.65" customHeight="1">
      <c r="K1275" s="132"/>
    </row>
    <row r="1276" spans="11:11" s="122" customFormat="1" ht="14.65" customHeight="1">
      <c r="K1276" s="132"/>
    </row>
    <row r="1277" spans="11:11" s="122" customFormat="1" ht="14.65" customHeight="1">
      <c r="K1277" s="132"/>
    </row>
    <row r="1278" spans="11:11" s="122" customFormat="1" ht="14.65" customHeight="1">
      <c r="K1278" s="132"/>
    </row>
    <row r="1279" spans="11:11" s="122" customFormat="1" ht="14.65" customHeight="1">
      <c r="K1279" s="132"/>
    </row>
    <row r="1280" spans="11:11" s="122" customFormat="1" ht="14.65" customHeight="1">
      <c r="K1280" s="132"/>
    </row>
    <row r="1281" spans="11:11" s="122" customFormat="1" ht="14.65" customHeight="1">
      <c r="K1281" s="132"/>
    </row>
    <row r="1282" spans="11:11" s="122" customFormat="1" ht="14.65" customHeight="1">
      <c r="K1282" s="132"/>
    </row>
    <row r="1283" spans="11:11" s="122" customFormat="1" ht="14.65" customHeight="1">
      <c r="K1283" s="132"/>
    </row>
    <row r="1284" spans="11:11" s="122" customFormat="1" ht="14.65" customHeight="1">
      <c r="K1284" s="132"/>
    </row>
    <row r="1285" spans="11:11" s="122" customFormat="1" ht="14.65" customHeight="1">
      <c r="K1285" s="132"/>
    </row>
    <row r="1286" spans="11:11" s="122" customFormat="1" ht="14.65" customHeight="1">
      <c r="K1286" s="132"/>
    </row>
    <row r="1287" spans="11:11" s="122" customFormat="1" ht="14.65" customHeight="1">
      <c r="K1287" s="132"/>
    </row>
    <row r="1288" spans="11:11" s="122" customFormat="1" ht="14.65" customHeight="1">
      <c r="K1288" s="132"/>
    </row>
    <row r="1289" spans="11:11" s="122" customFormat="1" ht="14.65" customHeight="1">
      <c r="K1289" s="132"/>
    </row>
    <row r="1290" spans="11:11" s="122" customFormat="1" ht="14.65" customHeight="1">
      <c r="K1290" s="132"/>
    </row>
    <row r="1291" spans="11:11" s="122" customFormat="1" ht="14.65" customHeight="1">
      <c r="K1291" s="132"/>
    </row>
    <row r="1292" spans="11:11" s="122" customFormat="1" ht="14.65" customHeight="1">
      <c r="K1292" s="132"/>
    </row>
    <row r="1293" spans="11:11" s="122" customFormat="1" ht="14.65" customHeight="1">
      <c r="K1293" s="132"/>
    </row>
    <row r="1294" spans="11:11" s="122" customFormat="1" ht="14.65" customHeight="1">
      <c r="K1294" s="132"/>
    </row>
    <row r="1295" spans="11:11" s="122" customFormat="1" ht="14.65" customHeight="1">
      <c r="K1295" s="132"/>
    </row>
    <row r="1296" spans="11:11" s="122" customFormat="1" ht="14.65" customHeight="1">
      <c r="K1296" s="132"/>
    </row>
    <row r="1297" spans="11:11" s="122" customFormat="1" ht="14.65" customHeight="1">
      <c r="K1297" s="132"/>
    </row>
    <row r="1298" spans="11:11" s="122" customFormat="1" ht="14.65" customHeight="1">
      <c r="K1298" s="132"/>
    </row>
    <row r="1299" spans="11:11" s="122" customFormat="1" ht="14.65" customHeight="1">
      <c r="K1299" s="132"/>
    </row>
    <row r="1300" spans="11:11" ht="14.65" customHeight="1"/>
  </sheetData>
  <sheetProtection algorithmName="SHA-512" hashValue="tUmISjy5sUtdX6nW21lTECwwIP6kXflV31+SmShgAvUCyqU3W+z7rXSvYXJ6mRx16hZrmbqNLwhLIntD++vB2w==" saltValue="kWcw+7vGDTXd6RpxvL38ZA==" spinCount="100000" sheet="1" selectLockedCells="1"/>
  <phoneticPr fontId="19"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13"/>
  <sheetViews>
    <sheetView zoomScale="130" zoomScaleNormal="130" workbookViewId="0">
      <selection activeCell="O20" sqref="O20"/>
    </sheetView>
  </sheetViews>
  <sheetFormatPr defaultRowHeight="15"/>
  <cols>
    <col min="1" max="1" width="19.42578125" customWidth="1"/>
    <col min="2" max="2" width="13.140625" bestFit="1" customWidth="1"/>
    <col min="6" max="6" width="10.42578125" customWidth="1"/>
    <col min="7" max="7" width="12.85546875" customWidth="1"/>
  </cols>
  <sheetData>
    <row r="2" spans="1:7">
      <c r="B2" t="s">
        <v>418</v>
      </c>
      <c r="F2" t="s">
        <v>419</v>
      </c>
    </row>
    <row r="3" spans="1:7">
      <c r="B3" s="62" t="s">
        <v>420</v>
      </c>
      <c r="D3" s="59" t="s">
        <v>421</v>
      </c>
      <c r="F3" s="65" t="s">
        <v>422</v>
      </c>
      <c r="G3" s="114" t="s">
        <v>423</v>
      </c>
    </row>
    <row r="4" spans="1:7">
      <c r="B4" s="63" t="s">
        <v>424</v>
      </c>
      <c r="D4" s="60" t="s">
        <v>425</v>
      </c>
      <c r="F4" s="63" t="s">
        <v>424</v>
      </c>
      <c r="G4" s="115" t="s">
        <v>426</v>
      </c>
    </row>
    <row r="5" spans="1:7">
      <c r="B5" s="64" t="s">
        <v>427</v>
      </c>
      <c r="D5" s="61" t="s">
        <v>428</v>
      </c>
      <c r="F5" s="116" t="s">
        <v>429</v>
      </c>
      <c r="G5" s="60" t="s">
        <v>425</v>
      </c>
    </row>
    <row r="6" spans="1:7">
      <c r="B6" s="65" t="s">
        <v>422</v>
      </c>
      <c r="D6" s="2" t="s">
        <v>430</v>
      </c>
    </row>
    <row r="9" spans="1:7">
      <c r="A9" s="3" t="s">
        <v>431</v>
      </c>
      <c r="B9" s="57" t="s">
        <v>432</v>
      </c>
    </row>
    <row r="10" spans="1:7">
      <c r="A10" s="3" t="s">
        <v>433</v>
      </c>
      <c r="B10" s="58" t="s">
        <v>434</v>
      </c>
    </row>
    <row r="11" spans="1:7">
      <c r="A11" s="3" t="s">
        <v>435</v>
      </c>
      <c r="B11" s="58" t="s">
        <v>434</v>
      </c>
    </row>
    <row r="13" spans="1:7" s="60" customFormat="1" ht="30" customHeight="1">
      <c r="C13" s="77"/>
      <c r="D13" s="78" t="s">
        <v>436</v>
      </c>
      <c r="E13" s="79"/>
      <c r="F13" s="7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AI70"/>
  <sheetViews>
    <sheetView showGridLines="0" zoomScaleNormal="100" workbookViewId="0">
      <selection activeCell="F53" sqref="F53"/>
    </sheetView>
  </sheetViews>
  <sheetFormatPr defaultColWidth="0" defaultRowHeight="14.65" customHeight="1" zeroHeight="1"/>
  <cols>
    <col min="1" max="1" width="2.7109375" customWidth="1"/>
    <col min="2" max="6" width="8.7109375" customWidth="1"/>
    <col min="7" max="7" width="12.7109375" customWidth="1"/>
    <col min="8" max="11" width="8.7109375" customWidth="1"/>
    <col min="12" max="12" width="10" customWidth="1"/>
    <col min="13" max="15" width="8.7109375" customWidth="1"/>
    <col min="16" max="16" width="10.5703125" customWidth="1"/>
    <col min="17" max="25" width="8.7109375" customWidth="1"/>
    <col min="26" max="26" width="11.7109375" customWidth="1"/>
    <col min="27" max="27" width="8.7109375" customWidth="1"/>
    <col min="28" max="28" width="2.7109375" customWidth="1"/>
    <col min="29" max="35" width="0" hidden="1" customWidth="1"/>
    <col min="36" max="16384" width="8.7109375" hidden="1"/>
  </cols>
  <sheetData>
    <row r="1" spans="1:28" ht="15">
      <c r="B1" s="2"/>
      <c r="C1" s="2"/>
      <c r="D1" s="2"/>
      <c r="E1" s="2"/>
      <c r="F1" s="2"/>
      <c r="G1" s="2"/>
      <c r="H1" s="2"/>
      <c r="I1" s="2"/>
      <c r="J1" s="2"/>
      <c r="K1" s="2"/>
      <c r="L1" s="2"/>
      <c r="M1" s="2"/>
      <c r="N1" s="2"/>
      <c r="O1" s="2"/>
      <c r="P1" s="2"/>
      <c r="Q1" s="2"/>
      <c r="R1" s="2"/>
      <c r="S1" s="2"/>
      <c r="T1" s="2"/>
      <c r="U1" s="2"/>
      <c r="V1" s="2"/>
      <c r="W1" s="2"/>
      <c r="X1" s="2"/>
      <c r="Y1" s="2"/>
      <c r="Z1" s="2"/>
      <c r="AA1" s="2"/>
      <c r="AB1" s="2"/>
    </row>
    <row r="2" spans="1:28" ht="58.5" customHeight="1">
      <c r="A2" s="2"/>
      <c r="B2" s="81"/>
      <c r="C2" s="434" t="s">
        <v>5</v>
      </c>
      <c r="D2" s="434"/>
      <c r="E2" s="434"/>
      <c r="F2" s="434"/>
      <c r="G2" s="434"/>
      <c r="H2" s="434"/>
      <c r="I2" s="434"/>
      <c r="J2" s="434"/>
      <c r="K2" s="434"/>
      <c r="L2" s="434"/>
      <c r="M2" s="434"/>
      <c r="N2" s="434"/>
      <c r="O2" s="434"/>
      <c r="P2" s="434"/>
      <c r="Q2" s="434"/>
      <c r="R2" s="434"/>
      <c r="S2" s="434"/>
      <c r="T2" s="434"/>
      <c r="U2" s="434"/>
      <c r="V2" s="434"/>
      <c r="W2" s="434"/>
      <c r="X2" s="434"/>
      <c r="Y2" s="434"/>
      <c r="Z2" s="434"/>
      <c r="AA2" s="434"/>
      <c r="AB2" s="2"/>
    </row>
    <row r="3" spans="1:28" ht="30" customHeight="1">
      <c r="A3" s="2"/>
      <c r="B3" s="342"/>
      <c r="C3" s="342"/>
      <c r="D3" s="76" t="s">
        <v>437</v>
      </c>
      <c r="E3" s="342"/>
      <c r="F3" s="342"/>
      <c r="G3" s="342"/>
      <c r="H3" s="342"/>
      <c r="I3" s="342"/>
      <c r="J3" s="342"/>
      <c r="K3" s="342"/>
      <c r="L3" s="342"/>
      <c r="M3" s="342"/>
      <c r="N3" s="342"/>
      <c r="O3" s="342"/>
      <c r="P3" s="342"/>
      <c r="Q3" s="342"/>
      <c r="R3" s="342"/>
      <c r="S3" s="342"/>
      <c r="T3" s="342"/>
      <c r="U3" s="342"/>
      <c r="V3" s="342"/>
      <c r="W3" s="342"/>
      <c r="X3" s="342"/>
      <c r="Y3" s="342"/>
      <c r="Z3" s="342"/>
      <c r="AA3" s="342"/>
      <c r="AB3" s="2"/>
    </row>
    <row r="4" spans="1:28" ht="21.6" customHeight="1">
      <c r="A4" s="2"/>
      <c r="B4" s="342"/>
      <c r="C4" s="433" t="s">
        <v>438</v>
      </c>
      <c r="D4" s="433"/>
      <c r="E4" s="433"/>
      <c r="F4" s="433"/>
      <c r="G4" s="433"/>
      <c r="H4" s="433"/>
      <c r="I4" s="433"/>
      <c r="J4" s="433"/>
      <c r="K4" s="433"/>
      <c r="L4" s="433"/>
      <c r="M4" s="433"/>
      <c r="N4" s="433"/>
      <c r="O4" s="433"/>
      <c r="P4" s="433"/>
      <c r="Q4" s="433"/>
      <c r="R4" s="433"/>
      <c r="S4" s="433"/>
      <c r="T4" s="433"/>
      <c r="U4" s="433"/>
      <c r="V4" s="433"/>
      <c r="W4" s="433"/>
      <c r="X4" s="433"/>
      <c r="Y4" s="433"/>
      <c r="Z4" s="433"/>
      <c r="AA4" s="342"/>
      <c r="AB4" s="2"/>
    </row>
    <row r="5" spans="1:28" ht="21.6" customHeight="1">
      <c r="A5" s="2"/>
      <c r="B5" s="342"/>
      <c r="C5" s="433"/>
      <c r="D5" s="433"/>
      <c r="E5" s="433"/>
      <c r="F5" s="433"/>
      <c r="G5" s="433"/>
      <c r="H5" s="433"/>
      <c r="I5" s="433"/>
      <c r="J5" s="433"/>
      <c r="K5" s="433"/>
      <c r="L5" s="433"/>
      <c r="M5" s="433"/>
      <c r="N5" s="433"/>
      <c r="O5" s="433"/>
      <c r="P5" s="433"/>
      <c r="Q5" s="433"/>
      <c r="R5" s="433"/>
      <c r="S5" s="433"/>
      <c r="T5" s="433"/>
      <c r="U5" s="433"/>
      <c r="V5" s="433"/>
      <c r="W5" s="433"/>
      <c r="X5" s="433"/>
      <c r="Y5" s="433"/>
      <c r="Z5" s="433"/>
      <c r="AA5" s="342"/>
      <c r="AB5" s="2"/>
    </row>
    <row r="6" spans="1:28" ht="21.6" customHeight="1">
      <c r="A6" s="2"/>
      <c r="B6" s="342"/>
      <c r="C6" s="433"/>
      <c r="D6" s="433"/>
      <c r="E6" s="433"/>
      <c r="F6" s="433"/>
      <c r="G6" s="433"/>
      <c r="H6" s="433"/>
      <c r="I6" s="433"/>
      <c r="J6" s="433"/>
      <c r="K6" s="433"/>
      <c r="L6" s="433"/>
      <c r="M6" s="433"/>
      <c r="N6" s="433"/>
      <c r="O6" s="433"/>
      <c r="P6" s="433"/>
      <c r="Q6" s="433"/>
      <c r="R6" s="433"/>
      <c r="S6" s="433"/>
      <c r="T6" s="433"/>
      <c r="U6" s="433"/>
      <c r="V6" s="433"/>
      <c r="W6" s="433"/>
      <c r="X6" s="433"/>
      <c r="Y6" s="433"/>
      <c r="Z6" s="433"/>
      <c r="AA6" s="342"/>
      <c r="AB6" s="2"/>
    </row>
    <row r="7" spans="1:28" ht="21.6" customHeight="1">
      <c r="A7" s="2"/>
      <c r="B7" s="342"/>
      <c r="C7" s="433"/>
      <c r="D7" s="433"/>
      <c r="E7" s="433"/>
      <c r="F7" s="433"/>
      <c r="G7" s="433"/>
      <c r="H7" s="433"/>
      <c r="I7" s="433"/>
      <c r="J7" s="433"/>
      <c r="K7" s="433"/>
      <c r="L7" s="433"/>
      <c r="M7" s="433"/>
      <c r="N7" s="433"/>
      <c r="O7" s="433"/>
      <c r="P7" s="433"/>
      <c r="Q7" s="433"/>
      <c r="R7" s="433"/>
      <c r="S7" s="433"/>
      <c r="T7" s="433"/>
      <c r="U7" s="433"/>
      <c r="V7" s="433"/>
      <c r="W7" s="433"/>
      <c r="X7" s="433"/>
      <c r="Y7" s="433"/>
      <c r="Z7" s="433"/>
      <c r="AA7" s="342"/>
      <c r="AB7" s="2"/>
    </row>
    <row r="8" spans="1:28" ht="21.6" customHeight="1">
      <c r="A8" s="2"/>
      <c r="B8" s="342"/>
      <c r="C8" s="433"/>
      <c r="D8" s="433"/>
      <c r="E8" s="433"/>
      <c r="F8" s="433"/>
      <c r="G8" s="433"/>
      <c r="H8" s="433"/>
      <c r="I8" s="433"/>
      <c r="J8" s="433"/>
      <c r="K8" s="433"/>
      <c r="L8" s="433"/>
      <c r="M8" s="433"/>
      <c r="N8" s="433"/>
      <c r="O8" s="433"/>
      <c r="P8" s="433"/>
      <c r="Q8" s="433"/>
      <c r="R8" s="433"/>
      <c r="S8" s="433"/>
      <c r="T8" s="433"/>
      <c r="U8" s="433"/>
      <c r="V8" s="433"/>
      <c r="W8" s="433"/>
      <c r="X8" s="433"/>
      <c r="Y8" s="433"/>
      <c r="Z8" s="433"/>
      <c r="AA8" s="342"/>
      <c r="AB8" s="2"/>
    </row>
    <row r="9" spans="1:28" ht="21.6" customHeight="1">
      <c r="A9" s="2"/>
      <c r="B9" s="342"/>
      <c r="C9" s="433"/>
      <c r="D9" s="433"/>
      <c r="E9" s="433"/>
      <c r="F9" s="433"/>
      <c r="G9" s="433"/>
      <c r="H9" s="433"/>
      <c r="I9" s="433"/>
      <c r="J9" s="433"/>
      <c r="K9" s="433"/>
      <c r="L9" s="433"/>
      <c r="M9" s="433"/>
      <c r="N9" s="433"/>
      <c r="O9" s="433"/>
      <c r="P9" s="433"/>
      <c r="Q9" s="433"/>
      <c r="R9" s="433"/>
      <c r="S9" s="433"/>
      <c r="T9" s="433"/>
      <c r="U9" s="433"/>
      <c r="V9" s="433"/>
      <c r="W9" s="433"/>
      <c r="X9" s="433"/>
      <c r="Y9" s="433"/>
      <c r="Z9" s="433"/>
      <c r="AA9" s="342"/>
      <c r="AB9" s="2"/>
    </row>
    <row r="10" spans="1:28" ht="21.6" customHeight="1">
      <c r="A10" s="2"/>
      <c r="B10" s="342"/>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342"/>
      <c r="AB10" s="2"/>
    </row>
    <row r="11" spans="1:28" ht="21" customHeight="1">
      <c r="A11" s="2"/>
      <c r="B11" s="342"/>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342"/>
      <c r="AB11" s="2"/>
    </row>
    <row r="12" spans="1:28" ht="21" customHeight="1">
      <c r="A12" s="2"/>
      <c r="B12" s="342"/>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342"/>
      <c r="AB12" s="2"/>
    </row>
    <row r="13" spans="1:28" ht="30" customHeight="1">
      <c r="A13" s="2"/>
      <c r="B13" s="342"/>
      <c r="C13" s="343"/>
      <c r="D13" s="76" t="s">
        <v>37</v>
      </c>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2"/>
    </row>
    <row r="14" spans="1:28" ht="21" customHeight="1">
      <c r="A14" s="2"/>
      <c r="B14" s="342"/>
      <c r="C14" s="504" t="s">
        <v>439</v>
      </c>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342"/>
      <c r="AB14" s="2"/>
    </row>
    <row r="15" spans="1:28" ht="21" customHeight="1">
      <c r="A15" s="2"/>
      <c r="B15" s="342"/>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342"/>
      <c r="AB15" s="2"/>
    </row>
    <row r="16" spans="1:28" ht="21" customHeight="1">
      <c r="A16" s="2"/>
      <c r="B16" s="342"/>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342"/>
      <c r="AB16" s="2"/>
    </row>
    <row r="17" spans="1:28" ht="21" customHeight="1">
      <c r="A17" s="2"/>
      <c r="B17" s="342"/>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342"/>
      <c r="AB17" s="2"/>
    </row>
    <row r="18" spans="1:28" ht="21" customHeight="1">
      <c r="A18" s="2"/>
      <c r="B18" s="342"/>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342"/>
      <c r="AB18" s="2"/>
    </row>
    <row r="19" spans="1:28" ht="21" customHeight="1">
      <c r="A19" s="2"/>
      <c r="B19" s="342"/>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342"/>
      <c r="AB19" s="2"/>
    </row>
    <row r="20" spans="1:28" ht="21" customHeight="1">
      <c r="A20" s="2"/>
      <c r="B20" s="342"/>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342"/>
      <c r="AB20" s="2"/>
    </row>
    <row r="21" spans="1:28" ht="21" customHeight="1">
      <c r="A21" s="2"/>
      <c r="B21" s="342"/>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342"/>
      <c r="AB21" s="2"/>
    </row>
    <row r="22" spans="1:28" ht="21" customHeight="1">
      <c r="A22" s="2"/>
      <c r="B22" s="342"/>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342"/>
      <c r="AB22" s="2"/>
    </row>
    <row r="23" spans="1:28" ht="21" customHeight="1">
      <c r="A23" s="2"/>
      <c r="B23" s="342"/>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342"/>
      <c r="AB23" s="2"/>
    </row>
    <row r="24" spans="1:28" ht="21" customHeight="1">
      <c r="A24" s="2"/>
      <c r="B24" s="342"/>
      <c r="C24" s="504"/>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342"/>
      <c r="AB24" s="2"/>
    </row>
    <row r="25" spans="1:28" ht="21" customHeight="1">
      <c r="A25" s="2"/>
      <c r="B25" s="342"/>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342"/>
      <c r="AB25" s="2"/>
    </row>
    <row r="26" spans="1:28" ht="21" customHeight="1">
      <c r="A26" s="2"/>
      <c r="B26" s="342"/>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342"/>
      <c r="AB26" s="2"/>
    </row>
    <row r="27" spans="1:28" ht="21" customHeight="1">
      <c r="A27" s="2"/>
      <c r="B27" s="342"/>
      <c r="C27" s="504"/>
      <c r="D27" s="504"/>
      <c r="E27" s="504"/>
      <c r="F27" s="504"/>
      <c r="G27" s="504"/>
      <c r="H27" s="504"/>
      <c r="I27" s="504"/>
      <c r="J27" s="504"/>
      <c r="K27" s="504"/>
      <c r="L27" s="504"/>
      <c r="M27" s="504"/>
      <c r="N27" s="504"/>
      <c r="O27" s="504"/>
      <c r="P27" s="504"/>
      <c r="Q27" s="504"/>
      <c r="R27" s="504"/>
      <c r="S27" s="504"/>
      <c r="T27" s="504"/>
      <c r="U27" s="504"/>
      <c r="V27" s="504"/>
      <c r="W27" s="504"/>
      <c r="X27" s="504"/>
      <c r="Y27" s="504"/>
      <c r="Z27" s="504"/>
      <c r="AA27" s="342"/>
      <c r="AB27" s="2"/>
    </row>
    <row r="28" spans="1:28" ht="21" customHeight="1">
      <c r="A28" s="2"/>
      <c r="B28" s="342"/>
      <c r="C28" s="504"/>
      <c r="D28" s="504"/>
      <c r="E28" s="504"/>
      <c r="F28" s="504"/>
      <c r="G28" s="504"/>
      <c r="H28" s="504"/>
      <c r="I28" s="504"/>
      <c r="J28" s="504"/>
      <c r="K28" s="504"/>
      <c r="L28" s="504"/>
      <c r="M28" s="504"/>
      <c r="N28" s="504"/>
      <c r="O28" s="504"/>
      <c r="P28" s="504"/>
      <c r="Q28" s="504"/>
      <c r="R28" s="504"/>
      <c r="S28" s="504"/>
      <c r="T28" s="504"/>
      <c r="U28" s="504"/>
      <c r="V28" s="504"/>
      <c r="W28" s="504"/>
      <c r="X28" s="504"/>
      <c r="Y28" s="504"/>
      <c r="Z28" s="504"/>
      <c r="AA28" s="342"/>
      <c r="AB28" s="2"/>
    </row>
    <row r="29" spans="1:28" ht="21" customHeight="1">
      <c r="A29" s="2"/>
      <c r="B29" s="342"/>
      <c r="C29" s="504"/>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342"/>
      <c r="AB29" s="2"/>
    </row>
    <row r="30" spans="1:28" ht="21" customHeight="1">
      <c r="A30" s="2"/>
      <c r="B30" s="342"/>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342"/>
      <c r="AB30" s="2"/>
    </row>
    <row r="31" spans="1:28" ht="21" customHeight="1">
      <c r="A31" s="2"/>
      <c r="B31" s="342"/>
      <c r="C31" s="504"/>
      <c r="D31" s="504"/>
      <c r="E31" s="504"/>
      <c r="F31" s="504"/>
      <c r="G31" s="504"/>
      <c r="H31" s="504"/>
      <c r="I31" s="504"/>
      <c r="J31" s="504"/>
      <c r="K31" s="504"/>
      <c r="L31" s="504"/>
      <c r="M31" s="504"/>
      <c r="N31" s="504"/>
      <c r="O31" s="504"/>
      <c r="P31" s="504"/>
      <c r="Q31" s="504"/>
      <c r="R31" s="504"/>
      <c r="S31" s="504"/>
      <c r="T31" s="504"/>
      <c r="U31" s="504"/>
      <c r="V31" s="504"/>
      <c r="W31" s="504"/>
      <c r="X31" s="504"/>
      <c r="Y31" s="504"/>
      <c r="Z31" s="504"/>
      <c r="AA31" s="342"/>
      <c r="AB31" s="2"/>
    </row>
    <row r="32" spans="1:28" ht="21" customHeight="1">
      <c r="A32" s="2"/>
      <c r="B32" s="342"/>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342"/>
      <c r="AB32" s="2"/>
    </row>
    <row r="33" spans="1:28" ht="21" customHeight="1">
      <c r="A33" s="2"/>
      <c r="B33" s="342"/>
      <c r="C33" s="504"/>
      <c r="D33" s="504"/>
      <c r="E33" s="504"/>
      <c r="F33" s="504"/>
      <c r="G33" s="504"/>
      <c r="H33" s="504"/>
      <c r="I33" s="504"/>
      <c r="J33" s="504"/>
      <c r="K33" s="504"/>
      <c r="L33" s="504"/>
      <c r="M33" s="504"/>
      <c r="N33" s="504"/>
      <c r="O33" s="504"/>
      <c r="P33" s="504"/>
      <c r="Q33" s="504"/>
      <c r="R33" s="504"/>
      <c r="S33" s="504"/>
      <c r="T33" s="504"/>
      <c r="U33" s="504"/>
      <c r="V33" s="504"/>
      <c r="W33" s="504"/>
      <c r="X33" s="504"/>
      <c r="Y33" s="504"/>
      <c r="Z33" s="504"/>
      <c r="AA33" s="342"/>
      <c r="AB33" s="2"/>
    </row>
    <row r="34" spans="1:28" ht="21" customHeight="1">
      <c r="A34" s="2"/>
      <c r="B34" s="342"/>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342"/>
      <c r="AB34" s="2"/>
    </row>
    <row r="35" spans="1:28" ht="21" customHeight="1">
      <c r="A35" s="2"/>
      <c r="B35" s="342"/>
      <c r="C35" s="504"/>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342"/>
      <c r="AB35" s="2"/>
    </row>
    <row r="36" spans="1:28" ht="21" customHeight="1">
      <c r="A36" s="2"/>
      <c r="B36" s="342"/>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342"/>
      <c r="AB36" s="2"/>
    </row>
    <row r="37" spans="1:28" ht="21" customHeight="1">
      <c r="A37" s="2"/>
      <c r="B37" s="342"/>
      <c r="C37" s="504"/>
      <c r="D37" s="504"/>
      <c r="E37" s="504"/>
      <c r="F37" s="504"/>
      <c r="G37" s="504"/>
      <c r="H37" s="504"/>
      <c r="I37" s="504"/>
      <c r="J37" s="504"/>
      <c r="K37" s="504"/>
      <c r="L37" s="504"/>
      <c r="M37" s="504"/>
      <c r="N37" s="504"/>
      <c r="O37" s="504"/>
      <c r="P37" s="504"/>
      <c r="Q37" s="504"/>
      <c r="R37" s="504"/>
      <c r="S37" s="504"/>
      <c r="T37" s="504"/>
      <c r="U37" s="504"/>
      <c r="V37" s="504"/>
      <c r="W37" s="504"/>
      <c r="X37" s="504"/>
      <c r="Y37" s="504"/>
      <c r="Z37" s="504"/>
      <c r="AA37" s="342"/>
      <c r="AB37" s="2"/>
    </row>
    <row r="38" spans="1:28" ht="15">
      <c r="A38" s="2"/>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2"/>
    </row>
    <row r="39" spans="1:28" ht="15">
      <c r="A39" s="2"/>
      <c r="B39" s="61"/>
      <c r="C39" s="59"/>
      <c r="D39" s="82"/>
      <c r="E39" s="82"/>
      <c r="F39" s="82"/>
      <c r="G39" s="82"/>
      <c r="H39" s="82"/>
      <c r="I39" s="82"/>
      <c r="J39" s="82"/>
      <c r="K39" s="82"/>
      <c r="L39" s="82"/>
      <c r="M39" s="82"/>
      <c r="N39" s="82"/>
      <c r="O39" s="82"/>
      <c r="P39" s="82"/>
      <c r="Q39" s="82"/>
      <c r="R39" s="82"/>
      <c r="S39" s="82"/>
      <c r="T39" s="82"/>
      <c r="U39" s="82"/>
      <c r="V39" s="82"/>
      <c r="W39" s="82"/>
      <c r="X39" s="82"/>
      <c r="Y39" s="82"/>
      <c r="Z39" s="59"/>
      <c r="AA39" s="61"/>
      <c r="AB39" s="2"/>
    </row>
    <row r="40" spans="1:28" ht="25.5">
      <c r="A40" s="2"/>
      <c r="B40" s="61"/>
      <c r="C40" s="59"/>
      <c r="D40" s="84" t="s">
        <v>440</v>
      </c>
      <c r="E40" s="84"/>
      <c r="F40" s="82"/>
      <c r="G40" s="82"/>
      <c r="H40" s="84" t="s">
        <v>441</v>
      </c>
      <c r="I40" s="82"/>
      <c r="J40" s="82"/>
      <c r="K40" s="82"/>
      <c r="L40" s="82"/>
      <c r="M40" s="84" t="s">
        <v>442</v>
      </c>
      <c r="N40" s="82"/>
      <c r="O40" s="82"/>
      <c r="P40" s="82"/>
      <c r="Q40" s="84" t="s">
        <v>443</v>
      </c>
      <c r="R40" s="82"/>
      <c r="S40" s="82"/>
      <c r="T40" s="82"/>
      <c r="U40" s="82"/>
      <c r="V40" s="84" t="s">
        <v>444</v>
      </c>
      <c r="W40" s="82"/>
      <c r="X40" s="82"/>
      <c r="Y40" s="82"/>
      <c r="Z40" s="59"/>
      <c r="AA40" s="61"/>
    </row>
    <row r="41" spans="1:28" ht="12" customHeight="1">
      <c r="A41" s="2"/>
      <c r="B41" s="61"/>
      <c r="C41" s="59"/>
      <c r="D41" s="84"/>
      <c r="E41" s="84"/>
      <c r="F41" s="82"/>
      <c r="G41" s="82"/>
      <c r="H41" s="84"/>
      <c r="I41" s="82"/>
      <c r="J41" s="82"/>
      <c r="K41" s="82"/>
      <c r="L41" s="82"/>
      <c r="M41" s="82"/>
      <c r="N41" s="82"/>
      <c r="O41" s="82"/>
      <c r="P41" s="82"/>
      <c r="Q41" s="82"/>
      <c r="R41" s="82"/>
      <c r="S41" s="82"/>
      <c r="T41" s="82"/>
      <c r="U41" s="82"/>
      <c r="V41" s="82"/>
      <c r="W41" s="82"/>
      <c r="X41" s="82"/>
      <c r="Y41" s="82"/>
      <c r="Z41" s="59"/>
      <c r="AA41" s="61"/>
    </row>
    <row r="42" spans="1:28" ht="15">
      <c r="A42" s="2"/>
      <c r="B42" s="61"/>
      <c r="C42" s="59"/>
      <c r="D42" s="85" t="s">
        <v>445</v>
      </c>
      <c r="E42" s="82"/>
      <c r="F42" s="82"/>
      <c r="G42" s="82"/>
      <c r="H42" s="85" t="s">
        <v>446</v>
      </c>
      <c r="I42" s="86"/>
      <c r="J42" s="86"/>
      <c r="K42" s="86"/>
      <c r="L42" s="86"/>
      <c r="M42" s="85" t="s">
        <v>447</v>
      </c>
      <c r="N42" s="86"/>
      <c r="O42" s="86"/>
      <c r="P42" s="86"/>
      <c r="Q42" s="85" t="s">
        <v>448</v>
      </c>
      <c r="R42" s="86"/>
      <c r="S42" s="86"/>
      <c r="T42" s="86"/>
      <c r="U42" s="86"/>
      <c r="V42" s="85" t="s">
        <v>449</v>
      </c>
      <c r="W42" s="86"/>
      <c r="X42" s="86"/>
      <c r="Y42" s="82"/>
      <c r="Z42" s="59"/>
      <c r="AA42" s="61"/>
    </row>
    <row r="43" spans="1:28" ht="16.5" customHeight="1">
      <c r="A43" s="2"/>
      <c r="B43" s="61"/>
      <c r="C43" s="59"/>
      <c r="D43" s="85" t="s">
        <v>450</v>
      </c>
      <c r="E43" s="82"/>
      <c r="F43" s="82"/>
      <c r="G43" s="82"/>
      <c r="H43" s="85" t="s">
        <v>451</v>
      </c>
      <c r="I43" s="86"/>
      <c r="J43" s="86"/>
      <c r="K43" s="86"/>
      <c r="L43" s="86"/>
      <c r="M43" s="85" t="s">
        <v>450</v>
      </c>
      <c r="N43" s="86"/>
      <c r="O43" s="86"/>
      <c r="P43" s="86"/>
      <c r="Q43" s="302" t="s">
        <v>452</v>
      </c>
      <c r="R43" s="86"/>
      <c r="S43" s="86"/>
      <c r="T43" s="86"/>
      <c r="U43" s="86"/>
      <c r="V43" s="85" t="s">
        <v>453</v>
      </c>
      <c r="W43" s="86"/>
      <c r="X43" s="86"/>
      <c r="Y43" s="82"/>
      <c r="Z43" s="59"/>
      <c r="AA43" s="61"/>
    </row>
    <row r="44" spans="1:28" ht="16.5" customHeight="1">
      <c r="A44" s="2"/>
      <c r="B44" s="61"/>
      <c r="C44" s="59"/>
      <c r="D44" s="83"/>
      <c r="E44" s="82"/>
      <c r="F44" s="82"/>
      <c r="G44" s="82"/>
      <c r="H44" s="83"/>
      <c r="I44" s="82"/>
      <c r="J44" s="82"/>
      <c r="K44" s="82"/>
      <c r="L44" s="83"/>
      <c r="M44" s="82"/>
      <c r="N44" s="82"/>
      <c r="O44" s="82"/>
      <c r="P44" s="82"/>
      <c r="Q44" s="83"/>
      <c r="R44" s="82"/>
      <c r="S44" s="82"/>
      <c r="T44" s="82"/>
      <c r="U44" s="82"/>
      <c r="V44" s="82"/>
      <c r="W44" s="82"/>
      <c r="X44" s="82"/>
      <c r="Y44" s="82"/>
      <c r="Z44" s="59"/>
      <c r="AA44" s="61"/>
    </row>
    <row r="45" spans="1:28" ht="16.5" customHeight="1">
      <c r="A45" s="2"/>
      <c r="B45" s="61"/>
      <c r="C45" s="59"/>
      <c r="D45" s="83"/>
      <c r="E45" s="82"/>
      <c r="F45" s="82"/>
      <c r="G45" s="82"/>
      <c r="H45" s="83"/>
      <c r="I45" s="82"/>
      <c r="J45" s="82"/>
      <c r="K45" s="82"/>
      <c r="L45" s="83"/>
      <c r="M45" s="82"/>
      <c r="N45" s="82"/>
      <c r="O45" s="82"/>
      <c r="P45" s="82"/>
      <c r="Q45" s="83"/>
      <c r="R45" s="82"/>
      <c r="S45" s="82"/>
      <c r="T45" s="82"/>
      <c r="U45" s="82"/>
      <c r="V45" s="82"/>
      <c r="W45" s="82"/>
      <c r="X45" s="82"/>
      <c r="Y45" s="82"/>
      <c r="Z45" s="59"/>
      <c r="AA45" s="61"/>
    </row>
    <row r="46" spans="1:28" ht="16.5" customHeight="1">
      <c r="A46" s="2"/>
      <c r="B46" s="61"/>
      <c r="C46" s="59"/>
      <c r="D46" s="83"/>
      <c r="E46" s="82"/>
      <c r="F46" s="82"/>
      <c r="G46" s="82"/>
      <c r="H46" s="83"/>
      <c r="I46" s="82"/>
      <c r="J46" s="82"/>
      <c r="K46" s="82"/>
      <c r="L46" s="83"/>
      <c r="M46" s="82"/>
      <c r="N46" s="82"/>
      <c r="O46" s="82"/>
      <c r="P46" s="82"/>
      <c r="Q46" s="83"/>
      <c r="R46" s="82"/>
      <c r="S46" s="82"/>
      <c r="T46" s="82"/>
      <c r="U46" s="82"/>
      <c r="V46" s="82"/>
      <c r="W46" s="82"/>
      <c r="X46" s="82"/>
      <c r="Y46" s="82"/>
      <c r="Z46" s="59"/>
      <c r="AA46" s="61"/>
    </row>
    <row r="47" spans="1:28" ht="15">
      <c r="A47" s="2"/>
      <c r="B47" s="61"/>
      <c r="C47" s="59"/>
      <c r="D47" s="83"/>
      <c r="E47" s="82"/>
      <c r="F47" s="82"/>
      <c r="G47" s="82"/>
      <c r="H47" s="83"/>
      <c r="I47" s="82"/>
      <c r="J47" s="82"/>
      <c r="K47" s="82"/>
      <c r="L47" s="83"/>
      <c r="M47" s="82"/>
      <c r="N47" s="82"/>
      <c r="O47" s="82"/>
      <c r="P47" s="82"/>
      <c r="Q47" s="83"/>
      <c r="R47" s="82"/>
      <c r="S47" s="82"/>
      <c r="T47" s="82"/>
      <c r="U47" s="82"/>
      <c r="V47" s="82"/>
      <c r="W47" s="82"/>
      <c r="X47" s="82"/>
      <c r="Y47" s="82"/>
      <c r="Z47" s="59"/>
      <c r="AA47" s="61"/>
    </row>
    <row r="48" spans="1:28" ht="15">
      <c r="A48" s="2"/>
      <c r="B48" s="61"/>
      <c r="C48" s="59"/>
      <c r="D48" s="82"/>
      <c r="E48" s="82"/>
      <c r="F48" s="82"/>
      <c r="G48" s="82"/>
      <c r="H48" s="82"/>
      <c r="I48" s="82"/>
      <c r="J48" s="82"/>
      <c r="K48" s="82"/>
      <c r="L48" s="82"/>
      <c r="M48" s="82"/>
      <c r="N48" s="82"/>
      <c r="O48" s="82"/>
      <c r="P48" s="82"/>
      <c r="Q48" s="82"/>
      <c r="R48" s="82"/>
      <c r="S48" s="82"/>
      <c r="T48" s="82"/>
      <c r="U48" s="82"/>
      <c r="V48" s="82"/>
      <c r="W48" s="82"/>
      <c r="X48" s="82"/>
      <c r="Y48" s="82"/>
      <c r="Z48" s="59"/>
      <c r="AA48" s="61"/>
    </row>
    <row r="49" spans="1:27" ht="15">
      <c r="A49" s="2"/>
      <c r="B49" s="61"/>
      <c r="C49" s="59"/>
      <c r="D49" s="82"/>
      <c r="E49" s="82"/>
      <c r="F49" s="82"/>
      <c r="G49" s="82"/>
      <c r="H49" s="82"/>
      <c r="I49" s="82"/>
      <c r="J49" s="82"/>
      <c r="K49" s="82"/>
      <c r="L49" s="82"/>
      <c r="M49" s="82"/>
      <c r="N49" s="82"/>
      <c r="O49" s="82"/>
      <c r="P49" s="82"/>
      <c r="Q49" s="82"/>
      <c r="R49" s="82"/>
      <c r="S49" s="82"/>
      <c r="T49" s="82"/>
      <c r="U49" s="82"/>
      <c r="V49" s="82"/>
      <c r="W49" s="82"/>
      <c r="X49" s="82"/>
      <c r="Y49" s="82"/>
      <c r="Z49" s="59"/>
      <c r="AA49" s="61"/>
    </row>
    <row r="50" spans="1:27" ht="15">
      <c r="A50" s="2"/>
      <c r="B50" s="61"/>
      <c r="C50" s="59"/>
      <c r="D50" s="82"/>
      <c r="E50" s="82"/>
      <c r="F50" s="82"/>
      <c r="G50" s="82"/>
      <c r="H50" s="82"/>
      <c r="I50" s="82"/>
      <c r="J50" s="82"/>
      <c r="K50" s="82"/>
      <c r="L50" s="82"/>
      <c r="M50" s="82"/>
      <c r="N50" s="82"/>
      <c r="O50" s="82"/>
      <c r="P50" s="82"/>
      <c r="Q50" s="82"/>
      <c r="R50" s="82"/>
      <c r="S50" s="82"/>
      <c r="T50" s="82"/>
      <c r="U50" s="82"/>
      <c r="V50" s="82"/>
      <c r="W50" s="82"/>
      <c r="X50" s="82"/>
      <c r="Y50" s="82"/>
      <c r="Z50" s="59"/>
      <c r="AA50" s="61"/>
    </row>
    <row r="51" spans="1:27" ht="15">
      <c r="A51" s="2"/>
      <c r="B51" s="61"/>
      <c r="C51" s="59"/>
      <c r="D51" s="82"/>
      <c r="E51" s="82"/>
      <c r="F51" s="82"/>
      <c r="G51" s="82"/>
      <c r="H51" s="82"/>
      <c r="I51" s="82"/>
      <c r="J51" s="82"/>
      <c r="K51" s="82"/>
      <c r="L51" s="82"/>
      <c r="M51" s="82"/>
      <c r="N51" s="82"/>
      <c r="O51" s="82"/>
      <c r="P51" s="82"/>
      <c r="Q51" s="82"/>
      <c r="R51" s="82"/>
      <c r="S51" s="82"/>
      <c r="T51" s="82"/>
      <c r="U51" s="82"/>
      <c r="V51" s="82"/>
      <c r="W51" s="82"/>
      <c r="X51" s="82"/>
      <c r="Y51" s="82"/>
      <c r="Z51" s="59"/>
      <c r="AA51" s="61"/>
    </row>
    <row r="52" spans="1:27" ht="15">
      <c r="A52" s="2"/>
      <c r="B52" s="61"/>
      <c r="C52" s="59"/>
      <c r="D52" s="82"/>
      <c r="E52" s="82"/>
      <c r="F52" s="82"/>
      <c r="G52" s="82"/>
      <c r="H52" s="82"/>
      <c r="I52" s="82"/>
      <c r="J52" s="82"/>
      <c r="K52" s="82"/>
      <c r="L52" s="82"/>
      <c r="M52" s="82"/>
      <c r="N52" s="82"/>
      <c r="O52" s="82"/>
      <c r="P52" s="82"/>
      <c r="Q52" s="82"/>
      <c r="R52" s="82"/>
      <c r="S52" s="82"/>
      <c r="T52" s="82"/>
      <c r="U52" s="82"/>
      <c r="V52" s="82"/>
      <c r="W52" s="82"/>
      <c r="X52" s="82"/>
      <c r="Y52" s="82"/>
      <c r="Z52" s="59"/>
      <c r="AA52" s="61"/>
    </row>
    <row r="53" spans="1:27" s="89" customFormat="1" ht="14.25">
      <c r="A53" s="87"/>
      <c r="B53" s="88"/>
      <c r="C53" s="334"/>
      <c r="D53" s="335" t="s">
        <v>454</v>
      </c>
      <c r="E53" s="334"/>
      <c r="F53" s="334"/>
      <c r="G53" s="336"/>
      <c r="H53" s="541" t="s">
        <v>455</v>
      </c>
      <c r="I53" s="541"/>
      <c r="J53" s="541"/>
      <c r="K53" s="336"/>
      <c r="L53" s="336"/>
      <c r="M53" s="541" t="s">
        <v>456</v>
      </c>
      <c r="N53" s="541"/>
      <c r="O53" s="541"/>
      <c r="P53" s="336"/>
      <c r="Q53" s="542" t="s">
        <v>457</v>
      </c>
      <c r="R53" s="542"/>
      <c r="S53" s="542"/>
      <c r="T53" s="336"/>
      <c r="U53" s="336"/>
      <c r="V53" s="541" t="s">
        <v>458</v>
      </c>
      <c r="W53" s="541"/>
      <c r="X53" s="541"/>
      <c r="Y53" s="337"/>
      <c r="Z53" s="334"/>
      <c r="AA53" s="88"/>
    </row>
    <row r="54" spans="1:27" ht="15">
      <c r="A54" s="2"/>
      <c r="B54" s="61"/>
      <c r="C54" s="338"/>
      <c r="D54" s="339"/>
      <c r="E54" s="340"/>
      <c r="F54" s="340"/>
      <c r="G54" s="340"/>
      <c r="H54" s="339"/>
      <c r="I54" s="340"/>
      <c r="J54" s="340"/>
      <c r="K54" s="340"/>
      <c r="L54" s="340"/>
      <c r="M54" s="339"/>
      <c r="N54" s="340"/>
      <c r="O54" s="340"/>
      <c r="P54" s="340"/>
      <c r="Q54" s="339"/>
      <c r="R54" s="340"/>
      <c r="S54" s="340"/>
      <c r="T54" s="340"/>
      <c r="U54" s="340"/>
      <c r="V54" s="339"/>
      <c r="W54" s="340"/>
      <c r="X54" s="340"/>
      <c r="Y54" s="341"/>
      <c r="Z54" s="338"/>
      <c r="AA54" s="61"/>
    </row>
    <row r="55" spans="1:27" ht="15">
      <c r="A55" s="2"/>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row>
    <row r="56" spans="1:27" ht="15">
      <c r="A56" s="2"/>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row>
    <row r="57" spans="1:27" ht="15">
      <c r="A57" s="2"/>
    </row>
    <row r="58" spans="1:27" ht="15" hidden="1">
      <c r="A58" s="2"/>
    </row>
    <row r="59" spans="1:27" ht="15" hidden="1">
      <c r="A59" s="2"/>
    </row>
    <row r="60" spans="1:27" ht="15" hidden="1">
      <c r="A60" s="2"/>
    </row>
    <row r="61" spans="1:27" ht="15" hidden="1"/>
    <row r="62" spans="1:27" ht="15" hidden="1"/>
    <row r="63" spans="1:27" ht="15" hidden="1"/>
    <row r="64" spans="1:27" ht="15" hidden="1"/>
    <row r="65" ht="15" hidden="1"/>
    <row r="66" ht="15" hidden="1"/>
    <row r="67" ht="15" hidden="1"/>
    <row r="68" ht="15" hidden="1"/>
    <row r="69" ht="15" hidden="1"/>
    <row r="70" ht="15" hidden="1"/>
  </sheetData>
  <sheetProtection algorithmName="SHA-512" hashValue="wWNFoN3KSzMpdfakirGnOHCKim6Q+CmZ+6aFwq2KDxV6sK4IaYl14HjJGUvffzOb2TzQoTCWB95zvi9YtECWlQ==" saltValue="He4CX4B8W9FSNXpvKFr90w==" spinCount="100000" sheet="1" selectLockedCells="1"/>
  <mergeCells count="7">
    <mergeCell ref="C2:AA2"/>
    <mergeCell ref="C4:Z12"/>
    <mergeCell ref="C14:Z37"/>
    <mergeCell ref="V53:X53"/>
    <mergeCell ref="Q53:S53"/>
    <mergeCell ref="M53:O53"/>
    <mergeCell ref="H53:J53"/>
  </mergeCells>
  <hyperlinks>
    <hyperlink ref="H53" r:id="rId1" display="https://www.linkedin.com/in/hugosoons/" xr:uid="{00000000-0004-0000-0100-000001000000}"/>
    <hyperlink ref="M53" r:id="rId2" display="https://www.linkedin.com/in/zoeestourgie/" xr:uid="{00000000-0004-0000-0100-000002000000}"/>
    <hyperlink ref="V53" r:id="rId3" display="https://www.linkedin.com/in/marctlatour/" xr:uid="{00000000-0004-0000-0100-000003000000}"/>
    <hyperlink ref="Q53:S53" r:id="rId4" display="Find Emile on LinkedIn" xr:uid="{00000000-0004-0000-0100-000004000000}"/>
    <hyperlink ref="D53:F53" r:id="rId5" display="Find Misha on LinkedIn" xr:uid="{CD3D7044-291F-49F1-B45D-D50CE24D8952}"/>
  </hyperlinks>
  <pageMargins left="0.7" right="0.7" top="0.75" bottom="0.75" header="0.3" footer="0.3"/>
  <pageSetup paperSize="9"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AC57"/>
  <sheetViews>
    <sheetView showGridLines="0" zoomScale="90" zoomScaleNormal="90" workbookViewId="0">
      <selection activeCell="E8" sqref="E8:H8"/>
    </sheetView>
  </sheetViews>
  <sheetFormatPr defaultColWidth="0" defaultRowHeight="14.65" customHeight="1" zeroHeight="1"/>
  <cols>
    <col min="1" max="1" width="2.7109375" customWidth="1"/>
    <col min="2" max="3" width="8.7109375" customWidth="1"/>
    <col min="4" max="4" width="22.28515625" customWidth="1"/>
    <col min="5" max="17" width="8.7109375" customWidth="1"/>
    <col min="18" max="18" width="22.5703125" customWidth="1"/>
    <col min="19" max="19" width="10.85546875" customWidth="1"/>
    <col min="20" max="20" width="8.7109375" hidden="1" customWidth="1"/>
    <col min="21" max="21" width="8.7109375" customWidth="1"/>
    <col min="22" max="22" width="2.7109375" customWidth="1"/>
    <col min="23" max="29" width="0" hidden="1" customWidth="1"/>
    <col min="30" max="16384" width="8.7109375" hidden="1"/>
  </cols>
  <sheetData>
    <row r="1" spans="1:22" ht="15">
      <c r="A1" s="2"/>
      <c r="B1" s="2"/>
      <c r="C1" s="2"/>
      <c r="D1" s="2"/>
      <c r="E1" s="2"/>
      <c r="F1" s="2"/>
      <c r="G1" s="2"/>
      <c r="H1" s="2"/>
      <c r="I1" s="2"/>
      <c r="J1" s="2"/>
      <c r="K1" s="2"/>
      <c r="L1" s="2"/>
      <c r="M1" s="2"/>
      <c r="N1" s="2"/>
      <c r="O1" s="2"/>
      <c r="P1" s="2"/>
      <c r="Q1" s="2"/>
      <c r="R1" s="2"/>
      <c r="S1" s="2"/>
      <c r="T1" s="2"/>
      <c r="U1" s="2"/>
      <c r="V1" s="2"/>
    </row>
    <row r="2" spans="1:22" s="57" customFormat="1" ht="58.5" customHeight="1">
      <c r="A2" s="69"/>
      <c r="B2" s="54"/>
      <c r="C2" s="71" t="s">
        <v>6</v>
      </c>
      <c r="D2" s="67"/>
      <c r="E2" s="67"/>
      <c r="F2" s="67"/>
      <c r="G2" s="67"/>
      <c r="H2" s="67"/>
      <c r="I2" s="67"/>
      <c r="J2" s="67"/>
      <c r="K2" s="67"/>
      <c r="L2" s="67"/>
      <c r="M2" s="67"/>
      <c r="N2" s="67"/>
      <c r="O2" s="67"/>
      <c r="P2" s="67"/>
      <c r="Q2" s="67"/>
      <c r="R2" s="67"/>
      <c r="S2" s="67"/>
      <c r="T2" s="67"/>
      <c r="U2" s="67"/>
      <c r="V2" s="69"/>
    </row>
    <row r="3" spans="1:22" ht="30" customHeight="1">
      <c r="A3" s="2"/>
      <c r="B3" s="61"/>
      <c r="C3" s="61"/>
      <c r="D3" s="76" t="s">
        <v>13</v>
      </c>
      <c r="E3" s="61"/>
      <c r="F3" s="61"/>
      <c r="G3" s="61"/>
      <c r="H3" s="61"/>
      <c r="I3" s="61"/>
      <c r="J3" s="61"/>
      <c r="K3" s="61"/>
      <c r="L3" s="61"/>
      <c r="M3" s="61"/>
      <c r="N3" s="61"/>
      <c r="O3" s="61"/>
      <c r="P3" s="61"/>
      <c r="Q3" s="61"/>
      <c r="R3" s="61"/>
      <c r="S3" s="61"/>
      <c r="T3" s="61"/>
      <c r="U3" s="61"/>
      <c r="V3" s="2"/>
    </row>
    <row r="4" spans="1:22" ht="21.6" customHeight="1">
      <c r="A4" s="2"/>
      <c r="B4" s="61"/>
      <c r="C4" s="433" t="s">
        <v>14</v>
      </c>
      <c r="D4" s="433"/>
      <c r="E4" s="433"/>
      <c r="F4" s="433"/>
      <c r="G4" s="433"/>
      <c r="H4" s="433"/>
      <c r="I4" s="433"/>
      <c r="J4" s="433"/>
      <c r="K4" s="433"/>
      <c r="L4" s="433"/>
      <c r="M4" s="433"/>
      <c r="N4" s="433"/>
      <c r="O4" s="433"/>
      <c r="P4" s="433"/>
      <c r="Q4" s="433"/>
      <c r="R4" s="433"/>
      <c r="S4" s="433"/>
      <c r="T4" s="433"/>
      <c r="U4" s="61"/>
      <c r="V4" s="2"/>
    </row>
    <row r="5" spans="1:22" ht="21.6" customHeight="1">
      <c r="A5" s="2"/>
      <c r="B5" s="61"/>
      <c r="C5" s="433"/>
      <c r="D5" s="433"/>
      <c r="E5" s="433"/>
      <c r="F5" s="433"/>
      <c r="G5" s="433"/>
      <c r="H5" s="433"/>
      <c r="I5" s="433"/>
      <c r="J5" s="433"/>
      <c r="K5" s="433"/>
      <c r="L5" s="433"/>
      <c r="M5" s="433"/>
      <c r="N5" s="433"/>
      <c r="O5" s="433"/>
      <c r="P5" s="433"/>
      <c r="Q5" s="433"/>
      <c r="R5" s="433"/>
      <c r="S5" s="433"/>
      <c r="T5" s="433"/>
      <c r="U5" s="61"/>
      <c r="V5" s="2"/>
    </row>
    <row r="6" spans="1:22" ht="30" customHeight="1">
      <c r="A6" s="2"/>
      <c r="B6" s="61"/>
      <c r="C6" s="90"/>
      <c r="D6" s="76" t="s">
        <v>15</v>
      </c>
      <c r="E6" s="61"/>
      <c r="F6" s="61"/>
      <c r="G6" s="61"/>
      <c r="H6" s="61"/>
      <c r="I6" s="61"/>
      <c r="J6" s="61"/>
      <c r="K6" s="61"/>
      <c r="L6" s="61"/>
      <c r="M6" s="61"/>
      <c r="N6" s="61"/>
      <c r="O6" s="61"/>
      <c r="P6" s="61"/>
      <c r="Q6" s="61"/>
      <c r="R6" s="61"/>
      <c r="S6" s="61"/>
      <c r="T6" s="61"/>
      <c r="U6" s="61"/>
      <c r="V6" s="2"/>
    </row>
    <row r="7" spans="1:22" ht="15">
      <c r="A7" s="2"/>
      <c r="B7" s="61"/>
      <c r="C7" s="91"/>
      <c r="D7" s="91"/>
      <c r="E7" s="91"/>
      <c r="F7" s="91"/>
      <c r="G7" s="91"/>
      <c r="H7" s="91"/>
      <c r="I7" s="91"/>
      <c r="J7" s="91"/>
      <c r="K7" s="91"/>
      <c r="L7" s="91"/>
      <c r="M7" s="91"/>
      <c r="N7" s="91"/>
      <c r="O7" s="91"/>
      <c r="P7" s="91"/>
      <c r="Q7" s="91"/>
      <c r="R7" s="91"/>
      <c r="S7" s="91"/>
      <c r="T7" s="91"/>
      <c r="U7" s="61"/>
      <c r="V7" s="2"/>
    </row>
    <row r="8" spans="1:22" ht="21" customHeight="1">
      <c r="A8" s="2"/>
      <c r="B8" s="61"/>
      <c r="C8" s="91"/>
      <c r="D8" s="255" t="s">
        <v>16</v>
      </c>
      <c r="E8" s="441"/>
      <c r="F8" s="441"/>
      <c r="G8" s="441"/>
      <c r="H8" s="441"/>
      <c r="I8" s="91"/>
      <c r="J8" s="91"/>
      <c r="K8" s="91"/>
      <c r="L8" s="91"/>
      <c r="M8" s="91"/>
      <c r="N8" s="91"/>
      <c r="O8" s="91"/>
      <c r="P8" s="91"/>
      <c r="Q8" s="91"/>
      <c r="R8" s="91"/>
      <c r="S8" s="91"/>
      <c r="T8" s="91"/>
      <c r="U8" s="61"/>
      <c r="V8" s="2"/>
    </row>
    <row r="9" spans="1:22" ht="15" hidden="1">
      <c r="A9" s="2"/>
      <c r="B9" s="61"/>
      <c r="C9" s="91"/>
      <c r="D9" s="91"/>
      <c r="E9" s="307"/>
      <c r="F9" s="307"/>
      <c r="G9" s="307"/>
      <c r="H9" s="307"/>
      <c r="I9" s="91"/>
      <c r="J9" s="91"/>
      <c r="K9" s="91"/>
      <c r="L9" s="91"/>
      <c r="M9" s="91"/>
      <c r="N9" s="91"/>
      <c r="O9" s="91"/>
      <c r="P9" s="91"/>
      <c r="Q9" s="91"/>
      <c r="R9" s="91"/>
      <c r="S9" s="91"/>
      <c r="T9" s="91"/>
      <c r="U9" s="61"/>
      <c r="V9" s="2"/>
    </row>
    <row r="10" spans="1:22" ht="21" customHeight="1">
      <c r="A10" s="2"/>
      <c r="B10" s="61"/>
      <c r="C10" s="91"/>
      <c r="D10" s="255" t="s">
        <v>17</v>
      </c>
      <c r="E10" s="441"/>
      <c r="F10" s="441"/>
      <c r="G10" s="441"/>
      <c r="H10" s="441"/>
      <c r="I10" s="91"/>
      <c r="J10" s="91"/>
      <c r="K10" s="91"/>
      <c r="L10" s="91"/>
      <c r="M10" s="91"/>
      <c r="N10" s="91"/>
      <c r="O10" s="91"/>
      <c r="P10" s="91"/>
      <c r="Q10" s="91"/>
      <c r="R10" s="91"/>
      <c r="S10" s="91"/>
      <c r="T10" s="91"/>
      <c r="U10" s="61"/>
      <c r="V10" s="2"/>
    </row>
    <row r="11" spans="1:22" ht="15" hidden="1">
      <c r="A11" s="2"/>
      <c r="B11" s="61"/>
      <c r="C11" s="91"/>
      <c r="D11" s="91"/>
      <c r="E11" s="307"/>
      <c r="F11" s="307"/>
      <c r="G11" s="307"/>
      <c r="H11" s="307"/>
      <c r="I11" s="91"/>
      <c r="J11" s="91"/>
      <c r="K11" s="91"/>
      <c r="L11" s="91"/>
      <c r="M11" s="91"/>
      <c r="N11" s="91"/>
      <c r="O11" s="91"/>
      <c r="P11" s="91"/>
      <c r="Q11" s="91"/>
      <c r="R11" s="91"/>
      <c r="S11" s="91"/>
      <c r="T11" s="91"/>
      <c r="U11" s="61"/>
      <c r="V11" s="2"/>
    </row>
    <row r="12" spans="1:22" ht="21" customHeight="1">
      <c r="A12" s="2"/>
      <c r="B12" s="61"/>
      <c r="C12" s="91"/>
      <c r="D12" s="255" t="s">
        <v>18</v>
      </c>
      <c r="E12" s="441"/>
      <c r="F12" s="441"/>
      <c r="G12" s="441"/>
      <c r="H12" s="441"/>
      <c r="I12" s="91"/>
      <c r="J12" s="91"/>
      <c r="K12" s="91"/>
      <c r="L12" s="91"/>
      <c r="M12" s="91"/>
      <c r="N12" s="91"/>
      <c r="O12" s="91"/>
      <c r="P12" s="91"/>
      <c r="Q12" s="91"/>
      <c r="R12" s="91"/>
      <c r="S12" s="91"/>
      <c r="T12" s="91"/>
      <c r="U12" s="61"/>
      <c r="V12" s="2"/>
    </row>
    <row r="13" spans="1:22" ht="15">
      <c r="A13" s="2"/>
      <c r="B13" s="61"/>
      <c r="C13" s="91"/>
      <c r="D13" s="91"/>
      <c r="E13" s="91"/>
      <c r="F13" s="91"/>
      <c r="G13" s="91"/>
      <c r="H13" s="91"/>
      <c r="I13" s="91"/>
      <c r="J13" s="91"/>
      <c r="K13" s="91"/>
      <c r="L13" s="91"/>
      <c r="M13" s="91"/>
      <c r="N13" s="91"/>
      <c r="O13" s="91"/>
      <c r="P13" s="91"/>
      <c r="Q13" s="91"/>
      <c r="R13" s="91"/>
      <c r="S13" s="91"/>
      <c r="T13" s="91"/>
      <c r="U13" s="61"/>
      <c r="V13" s="2"/>
    </row>
    <row r="14" spans="1:22" ht="21" customHeight="1">
      <c r="A14" s="2"/>
      <c r="B14" s="61"/>
      <c r="C14" s="91"/>
      <c r="D14" s="255" t="s">
        <v>19</v>
      </c>
      <c r="E14" s="443" t="s">
        <v>20</v>
      </c>
      <c r="F14" s="444"/>
      <c r="G14" s="444"/>
      <c r="H14" s="445"/>
      <c r="I14" s="443" t="s">
        <v>21</v>
      </c>
      <c r="J14" s="444"/>
      <c r="K14" s="444"/>
      <c r="L14" s="445"/>
      <c r="M14" s="443" t="s">
        <v>22</v>
      </c>
      <c r="N14" s="444"/>
      <c r="O14" s="444"/>
      <c r="P14" s="445"/>
      <c r="Q14" s="443" t="s">
        <v>23</v>
      </c>
      <c r="R14" s="445"/>
      <c r="S14" s="91"/>
      <c r="T14" s="91"/>
      <c r="U14" s="61"/>
      <c r="V14" s="2"/>
    </row>
    <row r="15" spans="1:22" ht="15" hidden="1">
      <c r="A15" s="2"/>
      <c r="B15" s="61"/>
      <c r="C15" s="91"/>
      <c r="D15" s="344"/>
      <c r="E15" s="442" t="s">
        <v>20</v>
      </c>
      <c r="F15" s="442"/>
      <c r="G15" s="442"/>
      <c r="H15" s="442"/>
      <c r="I15" s="442" t="s">
        <v>21</v>
      </c>
      <c r="J15" s="442"/>
      <c r="K15" s="442"/>
      <c r="L15" s="442"/>
      <c r="M15" s="442" t="s">
        <v>22</v>
      </c>
      <c r="N15" s="442"/>
      <c r="O15" s="442"/>
      <c r="P15" s="442"/>
      <c r="Q15" s="442" t="s">
        <v>24</v>
      </c>
      <c r="R15" s="448"/>
      <c r="S15" s="91"/>
      <c r="T15" s="91"/>
      <c r="U15" s="61"/>
      <c r="V15" s="2"/>
    </row>
    <row r="16" spans="1:22" ht="16.5" customHeight="1">
      <c r="A16" s="2"/>
      <c r="B16" s="61"/>
      <c r="C16" s="91"/>
      <c r="D16" s="345" t="s">
        <v>25</v>
      </c>
      <c r="E16" s="438"/>
      <c r="F16" s="439"/>
      <c r="G16" s="439"/>
      <c r="H16" s="440"/>
      <c r="I16" s="438"/>
      <c r="J16" s="439"/>
      <c r="K16" s="439"/>
      <c r="L16" s="440"/>
      <c r="M16" s="438"/>
      <c r="N16" s="439"/>
      <c r="O16" s="439"/>
      <c r="P16" s="440"/>
      <c r="Q16" s="438"/>
      <c r="R16" s="440"/>
      <c r="S16" s="91"/>
      <c r="T16" s="91"/>
      <c r="U16" s="61"/>
      <c r="V16" s="2"/>
    </row>
    <row r="17" spans="1:22" ht="16.5" customHeight="1">
      <c r="A17" s="2"/>
      <c r="B17" s="61"/>
      <c r="C17" s="91"/>
      <c r="D17" s="345" t="s">
        <v>26</v>
      </c>
      <c r="E17" s="438"/>
      <c r="F17" s="439"/>
      <c r="G17" s="439"/>
      <c r="H17" s="440"/>
      <c r="I17" s="438"/>
      <c r="J17" s="439"/>
      <c r="K17" s="439"/>
      <c r="L17" s="440"/>
      <c r="M17" s="438"/>
      <c r="N17" s="439"/>
      <c r="O17" s="439"/>
      <c r="P17" s="440"/>
      <c r="Q17" s="438"/>
      <c r="R17" s="440"/>
      <c r="S17" s="91"/>
      <c r="T17" s="91"/>
      <c r="U17" s="61"/>
      <c r="V17" s="2"/>
    </row>
    <row r="18" spans="1:22" ht="16.5" customHeight="1">
      <c r="A18" s="2"/>
      <c r="B18" s="61"/>
      <c r="C18" s="91"/>
      <c r="D18" s="345" t="s">
        <v>27</v>
      </c>
      <c r="E18" s="438"/>
      <c r="F18" s="439"/>
      <c r="G18" s="439"/>
      <c r="H18" s="440"/>
      <c r="I18" s="438"/>
      <c r="J18" s="439"/>
      <c r="K18" s="439"/>
      <c r="L18" s="440"/>
      <c r="M18" s="438"/>
      <c r="N18" s="439"/>
      <c r="O18" s="439"/>
      <c r="P18" s="440"/>
      <c r="Q18" s="438"/>
      <c r="R18" s="440"/>
      <c r="S18" s="91"/>
      <c r="T18" s="91"/>
      <c r="U18" s="61"/>
      <c r="V18" s="2"/>
    </row>
    <row r="19" spans="1:22" ht="16.5" customHeight="1">
      <c r="A19" s="2"/>
      <c r="B19" s="61"/>
      <c r="C19" s="91"/>
      <c r="D19" s="345" t="s">
        <v>28</v>
      </c>
      <c r="E19" s="438"/>
      <c r="F19" s="439"/>
      <c r="G19" s="439"/>
      <c r="H19" s="440"/>
      <c r="I19" s="438"/>
      <c r="J19" s="439"/>
      <c r="K19" s="439"/>
      <c r="L19" s="440"/>
      <c r="M19" s="438"/>
      <c r="N19" s="439"/>
      <c r="O19" s="439"/>
      <c r="P19" s="440"/>
      <c r="Q19" s="438"/>
      <c r="R19" s="440"/>
      <c r="S19" s="91"/>
      <c r="T19" s="91"/>
      <c r="U19" s="61"/>
      <c r="V19" s="2"/>
    </row>
    <row r="20" spans="1:22" ht="16.5" customHeight="1">
      <c r="A20" s="2"/>
      <c r="B20" s="61"/>
      <c r="C20" s="91"/>
      <c r="D20" s="345" t="s">
        <v>29</v>
      </c>
      <c r="E20" s="438"/>
      <c r="F20" s="439"/>
      <c r="G20" s="439"/>
      <c r="H20" s="440"/>
      <c r="I20" s="438"/>
      <c r="J20" s="439"/>
      <c r="K20" s="439"/>
      <c r="L20" s="440"/>
      <c r="M20" s="438"/>
      <c r="N20" s="439"/>
      <c r="O20" s="439"/>
      <c r="P20" s="440"/>
      <c r="Q20" s="438"/>
      <c r="R20" s="440"/>
      <c r="S20" s="91"/>
      <c r="T20" s="91"/>
      <c r="U20" s="61"/>
      <c r="V20" s="2"/>
    </row>
    <row r="21" spans="1:22" ht="16.5" customHeight="1">
      <c r="A21" s="2"/>
      <c r="B21" s="61"/>
      <c r="C21" s="91"/>
      <c r="D21" s="345" t="s">
        <v>30</v>
      </c>
      <c r="E21" s="438"/>
      <c r="F21" s="439"/>
      <c r="G21" s="439"/>
      <c r="H21" s="440"/>
      <c r="I21" s="438"/>
      <c r="J21" s="439"/>
      <c r="K21" s="439"/>
      <c r="L21" s="440"/>
      <c r="M21" s="438"/>
      <c r="N21" s="439"/>
      <c r="O21" s="439"/>
      <c r="P21" s="440"/>
      <c r="Q21" s="438"/>
      <c r="R21" s="440"/>
      <c r="S21" s="91"/>
      <c r="T21" s="91"/>
      <c r="U21" s="61"/>
      <c r="V21" s="2"/>
    </row>
    <row r="22" spans="1:22" ht="16.5" customHeight="1">
      <c r="A22" s="2"/>
      <c r="B22" s="61"/>
      <c r="C22" s="91"/>
      <c r="D22" s="345" t="s">
        <v>31</v>
      </c>
      <c r="E22" s="438"/>
      <c r="F22" s="439"/>
      <c r="G22" s="439"/>
      <c r="H22" s="440"/>
      <c r="I22" s="438"/>
      <c r="J22" s="439"/>
      <c r="K22" s="439"/>
      <c r="L22" s="440"/>
      <c r="M22" s="438"/>
      <c r="N22" s="439"/>
      <c r="O22" s="439"/>
      <c r="P22" s="440"/>
      <c r="Q22" s="438"/>
      <c r="R22" s="440"/>
      <c r="S22" s="91"/>
      <c r="T22" s="91"/>
      <c r="U22" s="61"/>
      <c r="V22" s="2"/>
    </row>
    <row r="23" spans="1:22" ht="16.5" customHeight="1">
      <c r="A23" s="2"/>
      <c r="B23" s="61"/>
      <c r="C23" s="91"/>
      <c r="D23" s="345" t="s">
        <v>32</v>
      </c>
      <c r="E23" s="438"/>
      <c r="F23" s="439"/>
      <c r="G23" s="439"/>
      <c r="H23" s="440"/>
      <c r="I23" s="438"/>
      <c r="J23" s="439"/>
      <c r="K23" s="439"/>
      <c r="L23" s="440"/>
      <c r="M23" s="438"/>
      <c r="N23" s="439"/>
      <c r="O23" s="439"/>
      <c r="P23" s="440"/>
      <c r="Q23" s="438"/>
      <c r="R23" s="440"/>
      <c r="S23" s="91"/>
      <c r="T23" s="91"/>
      <c r="U23" s="61"/>
      <c r="V23" s="2"/>
    </row>
    <row r="24" spans="1:22" ht="16.5" customHeight="1">
      <c r="A24" s="2"/>
      <c r="B24" s="61"/>
      <c r="C24" s="91"/>
      <c r="D24" s="345" t="s">
        <v>33</v>
      </c>
      <c r="E24" s="438"/>
      <c r="F24" s="439"/>
      <c r="G24" s="439"/>
      <c r="H24" s="440"/>
      <c r="I24" s="438"/>
      <c r="J24" s="439"/>
      <c r="K24" s="439"/>
      <c r="L24" s="440"/>
      <c r="M24" s="438"/>
      <c r="N24" s="439"/>
      <c r="O24" s="439"/>
      <c r="P24" s="440"/>
      <c r="Q24" s="438"/>
      <c r="R24" s="440"/>
      <c r="S24" s="91"/>
      <c r="T24" s="91"/>
      <c r="U24" s="61"/>
      <c r="V24" s="2"/>
    </row>
    <row r="25" spans="1:22" ht="15">
      <c r="A25" s="2"/>
      <c r="B25" s="61"/>
      <c r="C25" s="91"/>
      <c r="D25" s="346" t="s">
        <v>34</v>
      </c>
      <c r="E25" s="435"/>
      <c r="F25" s="436"/>
      <c r="G25" s="436"/>
      <c r="H25" s="437"/>
      <c r="I25" s="435"/>
      <c r="J25" s="436"/>
      <c r="K25" s="436"/>
      <c r="L25" s="437"/>
      <c r="M25" s="435"/>
      <c r="N25" s="436"/>
      <c r="O25" s="436"/>
      <c r="P25" s="437"/>
      <c r="Q25" s="446"/>
      <c r="R25" s="447"/>
      <c r="S25" s="91"/>
      <c r="T25" s="91"/>
      <c r="U25" s="61"/>
      <c r="V25" s="2"/>
    </row>
    <row r="26" spans="1:22" ht="9.75" customHeight="1">
      <c r="A26" s="2"/>
      <c r="B26" s="61"/>
      <c r="C26" s="91"/>
      <c r="D26" s="91"/>
      <c r="E26" s="91"/>
      <c r="F26" s="91"/>
      <c r="G26" s="91"/>
      <c r="H26" s="91"/>
      <c r="I26" s="91"/>
      <c r="J26" s="91"/>
      <c r="K26" s="91"/>
      <c r="L26" s="91"/>
      <c r="M26" s="91"/>
      <c r="N26" s="91"/>
      <c r="O26" s="91"/>
      <c r="P26" s="91"/>
      <c r="Q26" s="91"/>
      <c r="R26" s="91"/>
      <c r="S26" s="91"/>
      <c r="T26" s="91"/>
      <c r="U26" s="61"/>
      <c r="V26" s="2"/>
    </row>
    <row r="27" spans="1:22" ht="15" hidden="1">
      <c r="A27" s="2"/>
      <c r="B27" s="61"/>
      <c r="C27" s="91"/>
      <c r="D27" s="91"/>
      <c r="E27" s="91"/>
      <c r="F27" s="91"/>
      <c r="G27" s="91"/>
      <c r="H27" s="91"/>
      <c r="I27" s="91"/>
      <c r="J27" s="91"/>
      <c r="K27" s="91"/>
      <c r="L27" s="91"/>
      <c r="M27" s="91"/>
      <c r="N27" s="91"/>
      <c r="O27" s="91"/>
      <c r="P27" s="91"/>
      <c r="Q27" s="91"/>
      <c r="R27" s="91"/>
      <c r="S27" s="91"/>
      <c r="T27" s="91"/>
      <c r="U27" s="61"/>
      <c r="V27" s="2"/>
    </row>
    <row r="28" spans="1:22" ht="30" customHeight="1">
      <c r="A28" s="2"/>
      <c r="B28" s="61"/>
      <c r="C28" s="61"/>
      <c r="D28" s="61"/>
      <c r="E28" s="61"/>
      <c r="F28" s="61"/>
      <c r="G28" s="61"/>
      <c r="H28" s="61"/>
      <c r="I28" s="61"/>
      <c r="J28" s="61"/>
      <c r="K28" s="61"/>
      <c r="L28" s="61"/>
      <c r="M28" s="61"/>
      <c r="N28" s="61"/>
      <c r="O28" s="61"/>
      <c r="P28" s="61"/>
      <c r="Q28" s="61"/>
      <c r="R28" s="61"/>
      <c r="S28" s="61"/>
      <c r="T28" s="61"/>
      <c r="U28" s="61"/>
      <c r="V28" s="2"/>
    </row>
    <row r="29" spans="1:22" ht="15" hidden="1">
      <c r="A29" s="2"/>
      <c r="B29" s="2"/>
      <c r="C29" s="2"/>
      <c r="D29" s="2"/>
      <c r="E29" s="2"/>
      <c r="F29" s="2"/>
      <c r="G29" s="2"/>
      <c r="H29" s="2"/>
      <c r="I29" s="2"/>
      <c r="J29" s="2"/>
      <c r="K29" s="2"/>
      <c r="L29" s="2"/>
      <c r="M29" s="2"/>
      <c r="N29" s="2"/>
      <c r="O29" s="2"/>
      <c r="P29" s="2"/>
      <c r="Q29" s="2"/>
      <c r="R29" s="2"/>
      <c r="S29" s="2"/>
      <c r="T29" s="2"/>
      <c r="U29" s="2"/>
      <c r="V29" s="2"/>
    </row>
    <row r="30" spans="1:22" ht="15" hidden="1">
      <c r="A30" s="2"/>
    </row>
    <row r="31" spans="1:22" ht="15" hidden="1">
      <c r="A31" s="2"/>
    </row>
    <row r="32" spans="1:22" ht="15" hidden="1">
      <c r="A32" s="2"/>
    </row>
    <row r="33" spans="1:1" ht="15" hidden="1">
      <c r="A33" s="2"/>
    </row>
    <row r="34" spans="1:1" ht="15" hidden="1">
      <c r="A34" s="2"/>
    </row>
    <row r="35" spans="1:1" ht="15" hidden="1">
      <c r="A35" s="2"/>
    </row>
    <row r="36" spans="1:1" ht="15" hidden="1">
      <c r="A36" s="2"/>
    </row>
    <row r="37" spans="1:1" ht="15" hidden="1">
      <c r="A37" s="2"/>
    </row>
    <row r="38" spans="1:1" ht="15" hidden="1">
      <c r="A38" s="2"/>
    </row>
    <row r="39" spans="1:1" ht="15" hidden="1">
      <c r="A39" s="2"/>
    </row>
    <row r="40" spans="1:1" ht="15" hidden="1">
      <c r="A40" s="2"/>
    </row>
    <row r="41" spans="1:1" ht="15" hidden="1">
      <c r="A41" s="2"/>
    </row>
    <row r="42" spans="1:1" ht="15" hidden="1">
      <c r="A42" s="2"/>
    </row>
    <row r="43" spans="1:1" ht="15" hidden="1">
      <c r="A43" s="2"/>
    </row>
    <row r="44" spans="1:1" ht="15" hidden="1">
      <c r="A44" s="2"/>
    </row>
    <row r="45" spans="1:1" ht="15" hidden="1">
      <c r="A45" s="2"/>
    </row>
    <row r="46" spans="1:1" ht="15" hidden="1">
      <c r="A46" s="2"/>
    </row>
    <row r="47" spans="1:1" ht="15" hidden="1"/>
    <row r="48" spans="1:1" ht="15" hidden="1"/>
    <row r="49" ht="15" hidden="1"/>
    <row r="50" ht="15" hidden="1"/>
    <row r="51" ht="15" hidden="1"/>
    <row r="52" ht="15" hidden="1"/>
    <row r="53" ht="15" hidden="1"/>
    <row r="54" ht="15" hidden="1"/>
    <row r="55" ht="15" hidden="1"/>
    <row r="56" ht="15" hidden="1"/>
    <row r="57" ht="14.65" customHeight="1"/>
  </sheetData>
  <sheetProtection algorithmName="SHA-512" hashValue="uOoR3EWfmCsgcs9U0HEsfvUKYeqqmVx1ZF/S3NB7lpuZWLerXhAwF1tyh7BXDQ8j068xGQvtIPo3jAbrulcsrg==" saltValue="hOJOf3spF5l5rOA8xG3CdA==" spinCount="100000" sheet="1" selectLockedCells="1" sort="0" autoFilter="0" pivotTables="0"/>
  <mergeCells count="52">
    <mergeCell ref="M14:P14"/>
    <mergeCell ref="Q14:R14"/>
    <mergeCell ref="Q17:R17"/>
    <mergeCell ref="Q16:R16"/>
    <mergeCell ref="Q15:R15"/>
    <mergeCell ref="M15:P15"/>
    <mergeCell ref="I23:L23"/>
    <mergeCell ref="I22:L22"/>
    <mergeCell ref="I21:L21"/>
    <mergeCell ref="Q23:R23"/>
    <mergeCell ref="Q22:R22"/>
    <mergeCell ref="Q21:R21"/>
    <mergeCell ref="Q25:R25"/>
    <mergeCell ref="Q24:R24"/>
    <mergeCell ref="Q20:R20"/>
    <mergeCell ref="Q19:R19"/>
    <mergeCell ref="Q18:R18"/>
    <mergeCell ref="E20:H20"/>
    <mergeCell ref="E19:H19"/>
    <mergeCell ref="E18:H18"/>
    <mergeCell ref="E17:H17"/>
    <mergeCell ref="E16:H16"/>
    <mergeCell ref="E25:H25"/>
    <mergeCell ref="E24:H24"/>
    <mergeCell ref="E23:H23"/>
    <mergeCell ref="E22:H22"/>
    <mergeCell ref="E21:H21"/>
    <mergeCell ref="E10:H10"/>
    <mergeCell ref="E12:H12"/>
    <mergeCell ref="I18:L18"/>
    <mergeCell ref="I17:L17"/>
    <mergeCell ref="I16:L16"/>
    <mergeCell ref="E15:H15"/>
    <mergeCell ref="E14:H14"/>
    <mergeCell ref="I14:L14"/>
    <mergeCell ref="I15:L15"/>
    <mergeCell ref="C4:T5"/>
    <mergeCell ref="M25:P25"/>
    <mergeCell ref="M24:P24"/>
    <mergeCell ref="M23:P23"/>
    <mergeCell ref="M22:P22"/>
    <mergeCell ref="M21:P21"/>
    <mergeCell ref="M20:P20"/>
    <mergeCell ref="M19:P19"/>
    <mergeCell ref="M18:P18"/>
    <mergeCell ref="M17:P17"/>
    <mergeCell ref="M16:P16"/>
    <mergeCell ref="I25:L25"/>
    <mergeCell ref="I24:L24"/>
    <mergeCell ref="I20:L20"/>
    <mergeCell ref="I19:L19"/>
    <mergeCell ref="E8:H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Dropdowns!$M$4:$M$37</xm:f>
          </x14:formula1>
          <xm:sqref>M16:P25</xm:sqref>
        </x14:dataValidation>
        <x14:dataValidation type="list" allowBlank="1" showInputMessage="1" showErrorMessage="1" xr:uid="{00000000-0002-0000-0200-000001000000}">
          <x14:formula1>
            <xm:f>Dropdowns!$A$3:$A$13</xm:f>
          </x14:formula1>
          <xm:sqref>E12:H12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AY116"/>
  <sheetViews>
    <sheetView showGridLines="0" zoomScale="80" zoomScaleNormal="80" workbookViewId="0">
      <selection activeCell="F22" sqref="F22"/>
    </sheetView>
  </sheetViews>
  <sheetFormatPr defaultColWidth="0" defaultRowHeight="15" zeroHeight="1" outlineLevelCol="1"/>
  <cols>
    <col min="1" max="1" width="2.7109375" customWidth="1"/>
    <col min="2" max="2" width="8.7109375" customWidth="1"/>
    <col min="3" max="3" width="5.42578125" customWidth="1"/>
    <col min="4" max="4" width="33.85546875" customWidth="1"/>
    <col min="5" max="5" width="41.5703125" customWidth="1"/>
    <col min="6" max="6" width="13.5703125" customWidth="1"/>
    <col min="7" max="7" width="4.140625" customWidth="1"/>
    <col min="8" max="8" width="19.7109375" customWidth="1"/>
    <col min="9" max="9" width="5.7109375" customWidth="1"/>
    <col min="10" max="10" width="10.5703125" style="25" bestFit="1" customWidth="1"/>
    <col min="11" max="11" width="12.140625" customWidth="1"/>
    <col min="12" max="12" width="4.85546875" customWidth="1"/>
    <col min="13" max="13" width="19.7109375" customWidth="1"/>
    <col min="14" max="14" width="5.140625" customWidth="1"/>
    <col min="15" max="15" width="9.5703125" style="25" customWidth="1"/>
    <col min="16" max="16" width="12.28515625" customWidth="1"/>
    <col min="17" max="17" width="4.7109375" customWidth="1"/>
    <col min="18" max="18" width="19.7109375" customWidth="1"/>
    <col min="19" max="19" width="4.5703125" customWidth="1"/>
    <col min="20" max="20" width="9.5703125" style="25" customWidth="1"/>
    <col min="21" max="21" width="13.140625" customWidth="1"/>
    <col min="22" max="22" width="4.7109375" customWidth="1"/>
    <col min="23" max="23" width="19.7109375" customWidth="1"/>
    <col min="24" max="24" width="5.42578125" customWidth="1"/>
    <col min="25" max="25" width="12.85546875" style="25" customWidth="1"/>
    <col min="26" max="26" width="13" customWidth="1"/>
    <col min="27" max="27" width="5.85546875" customWidth="1"/>
    <col min="28" max="28" width="19.85546875" hidden="1" customWidth="1" outlineLevel="1"/>
    <col min="29" max="29" width="9.5703125" hidden="1" customWidth="1" outlineLevel="1"/>
    <col min="30" max="30" width="9.5703125" style="25" hidden="1" customWidth="1" outlineLevel="1"/>
    <col min="31" max="31" width="9.5703125" hidden="1" customWidth="1" outlineLevel="1"/>
    <col min="32" max="32" width="8.85546875" hidden="1" customWidth="1" outlineLevel="1"/>
    <col min="33" max="33" width="19.85546875" hidden="1" customWidth="1" outlineLevel="1"/>
    <col min="34" max="34" width="9.5703125" hidden="1" customWidth="1" outlineLevel="1"/>
    <col min="35" max="35" width="9.5703125" style="25" hidden="1" customWidth="1" outlineLevel="1"/>
    <col min="36" max="36" width="9.5703125" hidden="1" customWidth="1" outlineLevel="1"/>
    <col min="37" max="37" width="8.85546875" hidden="1" customWidth="1" outlineLevel="1"/>
    <col min="38" max="38" width="8.7109375" customWidth="1" collapsed="1"/>
    <col min="39" max="39" width="2.7109375" style="2" customWidth="1"/>
    <col min="40" max="40" width="8.7109375" hidden="1" customWidth="1"/>
    <col min="41" max="41" width="9.85546875" hidden="1" customWidth="1"/>
    <col min="42" max="48" width="8.7109375" hidden="1" customWidth="1"/>
    <col min="49" max="51" width="0" hidden="1" customWidth="1"/>
    <col min="52" max="16384" width="8.7109375" hidden="1"/>
  </cols>
  <sheetData>
    <row r="1" spans="1:39">
      <c r="A1" s="2"/>
      <c r="B1" s="2"/>
      <c r="C1" s="2"/>
      <c r="D1" s="2"/>
      <c r="E1" s="2"/>
      <c r="F1" s="2"/>
      <c r="G1" s="2"/>
      <c r="H1" s="2"/>
      <c r="I1" s="2"/>
      <c r="J1" s="23"/>
      <c r="K1" s="2"/>
      <c r="L1" s="2"/>
      <c r="M1" s="2"/>
      <c r="N1" s="2"/>
      <c r="O1" s="23"/>
      <c r="P1" s="2"/>
      <c r="Q1" s="2"/>
      <c r="R1" s="2"/>
      <c r="S1" s="2"/>
      <c r="T1" s="23"/>
      <c r="U1" s="2"/>
      <c r="V1" s="2"/>
      <c r="W1" s="2"/>
      <c r="X1" s="2"/>
      <c r="Y1" s="23"/>
      <c r="Z1" s="2"/>
      <c r="AA1" s="2"/>
      <c r="AB1" s="2"/>
      <c r="AC1" s="2"/>
      <c r="AD1" s="23"/>
      <c r="AE1" s="2"/>
      <c r="AF1" s="2"/>
      <c r="AG1" s="2"/>
      <c r="AH1" s="2"/>
      <c r="AI1" s="23"/>
      <c r="AJ1" s="2"/>
      <c r="AK1" s="2"/>
      <c r="AL1" s="2"/>
    </row>
    <row r="2" spans="1:39" s="57" customFormat="1" ht="58.5" customHeight="1">
      <c r="A2" s="69"/>
      <c r="B2" s="71"/>
      <c r="C2" s="71" t="s">
        <v>35</v>
      </c>
      <c r="D2" s="67"/>
      <c r="E2" s="67"/>
      <c r="F2" s="67"/>
      <c r="G2" s="67"/>
      <c r="H2" s="67"/>
      <c r="I2" s="67"/>
      <c r="J2" s="70"/>
      <c r="K2" s="67"/>
      <c r="L2" s="67"/>
      <c r="M2" s="67"/>
      <c r="N2" s="67"/>
      <c r="O2" s="70"/>
      <c r="P2" s="67"/>
      <c r="Q2" s="67"/>
      <c r="R2" s="67"/>
      <c r="S2" s="67"/>
      <c r="T2" s="70"/>
      <c r="U2" s="67"/>
      <c r="V2" s="67"/>
      <c r="W2" s="67"/>
      <c r="X2" s="67"/>
      <c r="Y2" s="70"/>
      <c r="Z2" s="67"/>
      <c r="AA2" s="67"/>
      <c r="AB2" s="67"/>
      <c r="AC2" s="67"/>
      <c r="AD2" s="70"/>
      <c r="AE2" s="67"/>
      <c r="AF2" s="67"/>
      <c r="AG2" s="67"/>
      <c r="AH2" s="67"/>
      <c r="AI2" s="70"/>
      <c r="AJ2" s="67"/>
      <c r="AK2" s="67"/>
      <c r="AL2" s="67"/>
      <c r="AM2" s="69"/>
    </row>
    <row r="3" spans="1:39" ht="30" customHeight="1">
      <c r="A3" s="2"/>
      <c r="B3" s="75"/>
      <c r="C3" s="75"/>
      <c r="D3" s="76" t="s">
        <v>5</v>
      </c>
      <c r="E3" s="76"/>
      <c r="F3" s="75"/>
      <c r="G3" s="75"/>
      <c r="H3" s="75"/>
      <c r="I3" s="75"/>
      <c r="J3" s="113"/>
      <c r="K3" s="75"/>
      <c r="L3" s="75"/>
      <c r="M3" s="75"/>
      <c r="N3" s="75"/>
      <c r="O3" s="113"/>
      <c r="P3" s="75"/>
      <c r="Q3" s="75"/>
      <c r="R3" s="75"/>
      <c r="S3" s="75"/>
      <c r="T3" s="113"/>
      <c r="U3" s="75"/>
      <c r="V3" s="75"/>
      <c r="W3" s="75"/>
      <c r="X3" s="75"/>
      <c r="Y3" s="113"/>
      <c r="Z3" s="75"/>
      <c r="AA3" s="75"/>
      <c r="AB3" s="75"/>
      <c r="AC3" s="75"/>
      <c r="AD3" s="113"/>
      <c r="AE3" s="75"/>
      <c r="AF3" s="75"/>
      <c r="AG3" s="75"/>
      <c r="AH3" s="75"/>
      <c r="AI3" s="113"/>
      <c r="AJ3" s="75"/>
      <c r="AK3" s="75"/>
      <c r="AL3" s="75"/>
    </row>
    <row r="4" spans="1:39" ht="21.6" customHeight="1">
      <c r="A4" s="2"/>
      <c r="B4" s="75"/>
      <c r="C4" s="433" t="s">
        <v>36</v>
      </c>
      <c r="D4" s="433"/>
      <c r="E4" s="433"/>
      <c r="F4" s="433"/>
      <c r="G4" s="433"/>
      <c r="H4" s="433"/>
      <c r="I4" s="433"/>
      <c r="J4" s="433"/>
      <c r="K4" s="433"/>
      <c r="L4" s="433"/>
      <c r="M4" s="433"/>
      <c r="N4" s="433"/>
      <c r="O4" s="433"/>
      <c r="P4" s="433"/>
      <c r="Q4" s="433"/>
      <c r="R4" s="433"/>
      <c r="S4" s="433"/>
      <c r="T4" s="433"/>
      <c r="U4" s="433"/>
      <c r="V4" s="433"/>
      <c r="W4" s="433"/>
      <c r="X4" s="433"/>
      <c r="Y4" s="433"/>
      <c r="Z4" s="433"/>
      <c r="AA4" s="433"/>
      <c r="AB4" s="66"/>
      <c r="AC4" s="66"/>
      <c r="AD4" s="92"/>
      <c r="AE4" s="66"/>
      <c r="AF4" s="66"/>
      <c r="AG4" s="66"/>
      <c r="AH4" s="66"/>
      <c r="AI4" s="92"/>
      <c r="AJ4" s="66"/>
      <c r="AK4" s="66"/>
      <c r="AL4" s="75"/>
    </row>
    <row r="5" spans="1:39" ht="30" customHeight="1">
      <c r="A5" s="2"/>
      <c r="B5" s="75"/>
      <c r="C5" s="80"/>
      <c r="D5" s="76" t="s">
        <v>37</v>
      </c>
      <c r="E5" s="76"/>
      <c r="F5" s="75"/>
      <c r="G5" s="75"/>
      <c r="H5" s="75"/>
      <c r="I5" s="75"/>
      <c r="J5" s="113"/>
      <c r="K5" s="75"/>
      <c r="L5" s="75"/>
      <c r="M5" s="75"/>
      <c r="N5" s="75"/>
      <c r="O5" s="113"/>
      <c r="P5" s="75"/>
      <c r="Q5" s="75"/>
      <c r="R5" s="75"/>
      <c r="S5" s="75"/>
      <c r="T5" s="113"/>
      <c r="U5" s="75"/>
      <c r="V5" s="75"/>
      <c r="W5" s="75"/>
      <c r="X5" s="75"/>
      <c r="Y5" s="113"/>
      <c r="Z5" s="75"/>
      <c r="AA5" s="75"/>
      <c r="AB5" s="75"/>
      <c r="AC5" s="75"/>
      <c r="AD5" s="113"/>
      <c r="AE5" s="75"/>
      <c r="AF5" s="75"/>
      <c r="AG5" s="75"/>
      <c r="AH5" s="75"/>
      <c r="AI5" s="113"/>
      <c r="AJ5" s="75"/>
      <c r="AK5" s="75"/>
      <c r="AL5" s="75"/>
    </row>
    <row r="6" spans="1:39" ht="21.75" customHeight="1">
      <c r="A6" s="2"/>
      <c r="B6" s="75"/>
      <c r="C6" s="464" t="s">
        <v>38</v>
      </c>
      <c r="D6" s="464"/>
      <c r="E6" s="464"/>
      <c r="F6" s="464"/>
      <c r="G6" s="464"/>
      <c r="H6" s="464"/>
      <c r="I6" s="464"/>
      <c r="J6" s="464"/>
      <c r="K6" s="464"/>
      <c r="L6" s="464"/>
      <c r="M6" s="464"/>
      <c r="N6" s="464"/>
      <c r="O6" s="464"/>
      <c r="P6" s="464"/>
      <c r="Q6" s="464"/>
      <c r="R6" s="464"/>
      <c r="S6" s="464"/>
      <c r="T6" s="464"/>
      <c r="U6" s="464"/>
      <c r="V6" s="464"/>
      <c r="W6" s="464"/>
      <c r="X6" s="464"/>
      <c r="Y6" s="464"/>
      <c r="Z6" s="464"/>
      <c r="AA6" s="464"/>
      <c r="AB6" s="66"/>
      <c r="AC6" s="66"/>
      <c r="AD6" s="92"/>
      <c r="AE6" s="66"/>
      <c r="AF6" s="66"/>
      <c r="AG6" s="66"/>
      <c r="AH6" s="66"/>
      <c r="AI6" s="92"/>
      <c r="AJ6" s="66"/>
      <c r="AK6" s="66"/>
      <c r="AL6" s="75"/>
    </row>
    <row r="7" spans="1:39" ht="21" customHeight="1">
      <c r="A7" s="2"/>
      <c r="B7" s="75"/>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66"/>
      <c r="AC7" s="66"/>
      <c r="AD7" s="92"/>
      <c r="AE7" s="66"/>
      <c r="AF7" s="66"/>
      <c r="AG7" s="66"/>
      <c r="AH7" s="66"/>
      <c r="AI7" s="92"/>
      <c r="AJ7" s="66"/>
      <c r="AK7" s="66"/>
      <c r="AL7" s="75"/>
    </row>
    <row r="8" spans="1:39" ht="21" customHeight="1">
      <c r="A8" s="2"/>
      <c r="B8" s="75"/>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66"/>
      <c r="AC8" s="66"/>
      <c r="AD8" s="92"/>
      <c r="AE8" s="66"/>
      <c r="AF8" s="66"/>
      <c r="AG8" s="66"/>
      <c r="AH8" s="66"/>
      <c r="AI8" s="92"/>
      <c r="AJ8" s="66"/>
      <c r="AK8" s="66"/>
      <c r="AL8" s="75"/>
    </row>
    <row r="9" spans="1:39" ht="21" customHeight="1">
      <c r="A9" s="2"/>
      <c r="B9" s="75"/>
      <c r="C9" s="464"/>
      <c r="D9" s="464"/>
      <c r="E9" s="464"/>
      <c r="F9" s="464"/>
      <c r="G9" s="464"/>
      <c r="H9" s="464"/>
      <c r="I9" s="464"/>
      <c r="J9" s="464"/>
      <c r="K9" s="464"/>
      <c r="L9" s="464"/>
      <c r="M9" s="464"/>
      <c r="N9" s="464"/>
      <c r="O9" s="464"/>
      <c r="P9" s="464"/>
      <c r="Q9" s="464"/>
      <c r="R9" s="464"/>
      <c r="S9" s="464"/>
      <c r="T9" s="464"/>
      <c r="U9" s="464"/>
      <c r="V9" s="464"/>
      <c r="W9" s="464"/>
      <c r="X9" s="464"/>
      <c r="Y9" s="464"/>
      <c r="Z9" s="464"/>
      <c r="AA9" s="464"/>
      <c r="AB9" s="66"/>
      <c r="AC9" s="66"/>
      <c r="AD9" s="92"/>
      <c r="AE9" s="66"/>
      <c r="AF9" s="66"/>
      <c r="AG9" s="66"/>
      <c r="AH9" s="66"/>
      <c r="AI9" s="92"/>
      <c r="AJ9" s="66"/>
      <c r="AK9" s="66"/>
      <c r="AL9" s="75"/>
    </row>
    <row r="10" spans="1:39" ht="21" customHeight="1">
      <c r="A10" s="2"/>
      <c r="B10" s="75"/>
      <c r="C10" s="464"/>
      <c r="D10" s="464"/>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66"/>
      <c r="AC10" s="66"/>
      <c r="AD10" s="92"/>
      <c r="AE10" s="66"/>
      <c r="AF10" s="66"/>
      <c r="AG10" s="66"/>
      <c r="AH10" s="66"/>
      <c r="AI10" s="92"/>
      <c r="AJ10" s="66"/>
      <c r="AK10" s="66"/>
      <c r="AL10" s="75"/>
    </row>
    <row r="11" spans="1:39" ht="21" customHeight="1">
      <c r="A11" s="2"/>
      <c r="B11" s="75"/>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66"/>
      <c r="AC11" s="66"/>
      <c r="AD11" s="92"/>
      <c r="AE11" s="66"/>
      <c r="AF11" s="66"/>
      <c r="AG11" s="66"/>
      <c r="AH11" s="66"/>
      <c r="AI11" s="92"/>
      <c r="AJ11" s="66"/>
      <c r="AK11" s="66"/>
      <c r="AL11" s="75"/>
    </row>
    <row r="12" spans="1:39" ht="21" customHeight="1">
      <c r="A12" s="2"/>
      <c r="B12" s="75"/>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66"/>
      <c r="AC12" s="66"/>
      <c r="AD12" s="92"/>
      <c r="AE12" s="66"/>
      <c r="AF12" s="66"/>
      <c r="AG12" s="66"/>
      <c r="AH12" s="66"/>
      <c r="AI12" s="92"/>
      <c r="AJ12" s="66"/>
      <c r="AK12" s="66"/>
      <c r="AL12" s="75"/>
    </row>
    <row r="13" spans="1:39" ht="21" customHeight="1">
      <c r="A13" s="2"/>
      <c r="B13" s="75"/>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66"/>
      <c r="AC13" s="66"/>
      <c r="AD13" s="92"/>
      <c r="AE13" s="66"/>
      <c r="AF13" s="66"/>
      <c r="AG13" s="66"/>
      <c r="AH13" s="66"/>
      <c r="AI13" s="92"/>
      <c r="AJ13" s="66"/>
      <c r="AK13" s="66"/>
      <c r="AL13" s="75"/>
    </row>
    <row r="14" spans="1:39" ht="21" customHeight="1">
      <c r="A14" s="2"/>
      <c r="B14" s="75"/>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66"/>
      <c r="AC14" s="66"/>
      <c r="AD14" s="92"/>
      <c r="AE14" s="66"/>
      <c r="AF14" s="66"/>
      <c r="AG14" s="66"/>
      <c r="AH14" s="66"/>
      <c r="AI14" s="92"/>
      <c r="AJ14" s="66"/>
      <c r="AK14" s="66"/>
      <c r="AL14" s="75"/>
    </row>
    <row r="15" spans="1:39" ht="21" customHeight="1">
      <c r="A15" s="2"/>
      <c r="B15" s="75"/>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66"/>
      <c r="AC15" s="66"/>
      <c r="AD15" s="92"/>
      <c r="AE15" s="66"/>
      <c r="AF15" s="66"/>
      <c r="AG15" s="66"/>
      <c r="AH15" s="66"/>
      <c r="AI15" s="92"/>
      <c r="AJ15" s="66"/>
      <c r="AK15" s="66"/>
      <c r="AL15" s="75"/>
    </row>
    <row r="16" spans="1:39" ht="21" customHeight="1">
      <c r="A16" s="2"/>
      <c r="B16" s="75"/>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66"/>
      <c r="AC16" s="66"/>
      <c r="AD16" s="92"/>
      <c r="AE16" s="66"/>
      <c r="AF16" s="66"/>
      <c r="AG16" s="66"/>
      <c r="AH16" s="66"/>
      <c r="AI16" s="92"/>
      <c r="AJ16" s="66"/>
      <c r="AK16" s="66"/>
      <c r="AL16" s="75"/>
    </row>
    <row r="17" spans="1:51" ht="21" customHeight="1">
      <c r="A17" s="2"/>
      <c r="B17" s="75"/>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66"/>
      <c r="AC17" s="66"/>
      <c r="AD17" s="92"/>
      <c r="AE17" s="66"/>
      <c r="AF17" s="66"/>
      <c r="AG17" s="66"/>
      <c r="AH17" s="66"/>
      <c r="AI17" s="92"/>
      <c r="AJ17" s="66"/>
      <c r="AK17" s="66"/>
      <c r="AL17" s="75"/>
    </row>
    <row r="18" spans="1:51" ht="30" customHeight="1">
      <c r="A18" s="2"/>
      <c r="B18" s="75"/>
      <c r="C18" s="75"/>
      <c r="D18" s="474" t="s">
        <v>39</v>
      </c>
      <c r="E18" s="474"/>
      <c r="F18" s="75"/>
      <c r="G18" s="75"/>
      <c r="H18" s="75"/>
      <c r="I18" s="75"/>
      <c r="J18" s="113"/>
      <c r="K18" s="75"/>
      <c r="L18" s="75"/>
      <c r="M18" s="75"/>
      <c r="N18" s="75"/>
      <c r="O18" s="113"/>
      <c r="P18" s="75"/>
      <c r="Q18" s="75"/>
      <c r="R18" s="75"/>
      <c r="S18" s="75"/>
      <c r="T18" s="113"/>
      <c r="U18" s="75"/>
      <c r="V18" s="75"/>
      <c r="W18" s="75"/>
      <c r="X18" s="75"/>
      <c r="Y18" s="113"/>
      <c r="Z18" s="75"/>
      <c r="AA18" s="75"/>
      <c r="AB18" s="75"/>
      <c r="AC18" s="75"/>
      <c r="AD18" s="113"/>
      <c r="AE18" s="75"/>
      <c r="AF18" s="75"/>
      <c r="AG18" s="75"/>
      <c r="AH18" s="75"/>
      <c r="AI18" s="113"/>
      <c r="AJ18" s="75"/>
      <c r="AK18" s="75"/>
      <c r="AL18" s="75"/>
    </row>
    <row r="19" spans="1:51">
      <c r="A19" s="2"/>
      <c r="B19" s="75"/>
      <c r="C19" s="68"/>
      <c r="D19" s="68"/>
      <c r="E19" s="68"/>
      <c r="F19" s="68"/>
      <c r="G19" s="68"/>
      <c r="H19" s="68"/>
      <c r="I19" s="68"/>
      <c r="J19" s="93"/>
      <c r="K19" s="68"/>
      <c r="L19" s="68"/>
      <c r="M19" s="68"/>
      <c r="N19" s="68"/>
      <c r="O19" s="93"/>
      <c r="P19" s="68"/>
      <c r="Q19" s="68"/>
      <c r="R19" s="68"/>
      <c r="S19" s="68"/>
      <c r="T19" s="93"/>
      <c r="U19" s="68"/>
      <c r="V19" s="68"/>
      <c r="W19" s="68"/>
      <c r="X19" s="68"/>
      <c r="Y19" s="93"/>
      <c r="Z19" s="68"/>
      <c r="AA19" s="68"/>
      <c r="AB19" s="68"/>
      <c r="AC19" s="68"/>
      <c r="AD19" s="93"/>
      <c r="AE19" s="68"/>
      <c r="AF19" s="68"/>
      <c r="AG19" s="68"/>
      <c r="AH19" s="68"/>
      <c r="AI19" s="93"/>
      <c r="AJ19" s="68"/>
      <c r="AK19" s="68"/>
      <c r="AL19" s="75"/>
    </row>
    <row r="20" spans="1:51" s="11" customFormat="1" ht="18.75">
      <c r="A20" s="9"/>
      <c r="B20" s="112"/>
      <c r="C20" s="94"/>
      <c r="D20" s="154" t="s">
        <v>40</v>
      </c>
      <c r="E20" s="218"/>
      <c r="F20" s="155"/>
      <c r="G20" s="94"/>
      <c r="H20" s="452">
        <v>2020</v>
      </c>
      <c r="I20" s="453"/>
      <c r="J20" s="453"/>
      <c r="K20" s="454"/>
      <c r="L20" s="94"/>
      <c r="M20" s="452">
        <v>2021</v>
      </c>
      <c r="N20" s="453"/>
      <c r="O20" s="453"/>
      <c r="P20" s="454"/>
      <c r="Q20" s="94"/>
      <c r="R20" s="452">
        <v>2022</v>
      </c>
      <c r="S20" s="453"/>
      <c r="T20" s="453"/>
      <c r="U20" s="454"/>
      <c r="V20" s="94"/>
      <c r="W20" s="452">
        <v>2023</v>
      </c>
      <c r="X20" s="453"/>
      <c r="Y20" s="453"/>
      <c r="Z20" s="454"/>
      <c r="AA20" s="94"/>
      <c r="AB20" s="465">
        <v>2024</v>
      </c>
      <c r="AC20" s="466"/>
      <c r="AD20" s="466"/>
      <c r="AE20" s="467"/>
      <c r="AF20" s="94"/>
      <c r="AG20" s="465">
        <v>2025</v>
      </c>
      <c r="AH20" s="466"/>
      <c r="AI20" s="466"/>
      <c r="AJ20" s="467"/>
      <c r="AK20" s="94"/>
      <c r="AL20" s="112"/>
      <c r="AM20" s="9"/>
      <c r="AO20" s="39" t="s">
        <v>41</v>
      </c>
      <c r="AP20" s="39"/>
      <c r="AR20" s="30"/>
      <c r="AY20" s="30"/>
    </row>
    <row r="21" spans="1:51" ht="15.75" customHeight="1">
      <c r="A21" s="2"/>
      <c r="B21" s="75"/>
      <c r="C21" s="68"/>
      <c r="D21" s="156" t="s">
        <v>42</v>
      </c>
      <c r="E21" s="219" t="s">
        <v>43</v>
      </c>
      <c r="F21" s="157" t="s">
        <v>44</v>
      </c>
      <c r="G21" s="68"/>
      <c r="H21" s="361"/>
      <c r="I21" s="362"/>
      <c r="J21" s="350" t="s">
        <v>45</v>
      </c>
      <c r="K21" s="351" t="s">
        <v>46</v>
      </c>
      <c r="L21" s="68"/>
      <c r="M21" s="361"/>
      <c r="N21" s="362"/>
      <c r="O21" s="350" t="s">
        <v>45</v>
      </c>
      <c r="P21" s="351" t="s">
        <v>46</v>
      </c>
      <c r="Q21" s="68"/>
      <c r="R21" s="361"/>
      <c r="S21" s="362"/>
      <c r="T21" s="350" t="s">
        <v>45</v>
      </c>
      <c r="U21" s="351" t="s">
        <v>46</v>
      </c>
      <c r="V21" s="68"/>
      <c r="W21" s="361"/>
      <c r="X21" s="362"/>
      <c r="Y21" s="350" t="s">
        <v>45</v>
      </c>
      <c r="Z21" s="351" t="s">
        <v>46</v>
      </c>
      <c r="AA21" s="68"/>
      <c r="AB21" s="95"/>
      <c r="AC21" s="96"/>
      <c r="AD21" s="97" t="s">
        <v>45</v>
      </c>
      <c r="AE21" s="98" t="s">
        <v>46</v>
      </c>
      <c r="AF21" s="68"/>
      <c r="AG21" s="95"/>
      <c r="AH21" s="96"/>
      <c r="AI21" s="97" t="s">
        <v>45</v>
      </c>
      <c r="AJ21" s="98" t="s">
        <v>46</v>
      </c>
      <c r="AK21" s="68"/>
      <c r="AL21" s="75"/>
      <c r="AP21">
        <v>2020</v>
      </c>
      <c r="AQ21">
        <v>2021</v>
      </c>
      <c r="AR21">
        <v>2022</v>
      </c>
      <c r="AS21">
        <v>2023</v>
      </c>
      <c r="AT21">
        <v>2024</v>
      </c>
      <c r="AU21">
        <v>2025</v>
      </c>
    </row>
    <row r="22" spans="1:51" ht="56.25" customHeight="1">
      <c r="A22" s="2"/>
      <c r="B22" s="75"/>
      <c r="C22" s="68"/>
      <c r="D22" s="152" t="s">
        <v>47</v>
      </c>
      <c r="E22" s="221" t="s">
        <v>48</v>
      </c>
      <c r="F22" s="308" t="s">
        <v>49</v>
      </c>
      <c r="G22" s="68"/>
      <c r="H22" s="373"/>
      <c r="I22" s="374"/>
      <c r="J22" s="375"/>
      <c r="K22" s="364"/>
      <c r="L22" s="68"/>
      <c r="M22" s="462"/>
      <c r="N22" s="463"/>
      <c r="O22" s="375"/>
      <c r="P22" s="364"/>
      <c r="Q22" s="68"/>
      <c r="R22" s="462"/>
      <c r="S22" s="463"/>
      <c r="T22" s="375"/>
      <c r="U22" s="364"/>
      <c r="V22" s="68"/>
      <c r="W22" s="462"/>
      <c r="X22" s="463"/>
      <c r="Y22" s="375"/>
      <c r="Z22" s="364"/>
      <c r="AA22" s="68"/>
      <c r="AB22" s="470"/>
      <c r="AC22" s="471"/>
      <c r="AD22" s="99"/>
      <c r="AE22" s="100"/>
      <c r="AF22" s="68"/>
      <c r="AG22" s="470"/>
      <c r="AH22" s="471"/>
      <c r="AI22" s="99"/>
      <c r="AJ22" s="100"/>
      <c r="AK22" s="68"/>
      <c r="AL22" s="75"/>
      <c r="AO22" t="str">
        <f>"Scope 1"&amp;$D$20&amp;D22&amp;F22&amp;H22</f>
        <v>Scope 1All locationsDiesel carsLiters</v>
      </c>
      <c r="AP22" s="40">
        <f>J22</f>
        <v>0</v>
      </c>
      <c r="AQ22" s="40">
        <f>O22</f>
        <v>0</v>
      </c>
      <c r="AR22" s="40">
        <f>T22</f>
        <v>0</v>
      </c>
      <c r="AS22" s="40">
        <f>Y22</f>
        <v>0</v>
      </c>
      <c r="AT22" s="40">
        <f>AD22</f>
        <v>0</v>
      </c>
      <c r="AU22" s="40">
        <f>AI22</f>
        <v>0</v>
      </c>
    </row>
    <row r="23" spans="1:51" ht="57.75">
      <c r="A23" s="2"/>
      <c r="B23" s="75"/>
      <c r="C23" s="68"/>
      <c r="D23" s="153" t="s">
        <v>50</v>
      </c>
      <c r="E23" s="222" t="s">
        <v>51</v>
      </c>
      <c r="F23" s="309" t="s">
        <v>49</v>
      </c>
      <c r="G23" s="68"/>
      <c r="H23" s="468"/>
      <c r="I23" s="469"/>
      <c r="J23" s="376"/>
      <c r="K23" s="377"/>
      <c r="L23" s="68"/>
      <c r="M23" s="468"/>
      <c r="N23" s="469"/>
      <c r="O23" s="376"/>
      <c r="P23" s="377"/>
      <c r="Q23" s="68"/>
      <c r="R23" s="468"/>
      <c r="S23" s="469"/>
      <c r="T23" s="376"/>
      <c r="U23" s="377"/>
      <c r="V23" s="68"/>
      <c r="W23" s="468"/>
      <c r="X23" s="469"/>
      <c r="Y23" s="376"/>
      <c r="Z23" s="377"/>
      <c r="AA23" s="68"/>
      <c r="AB23" s="472"/>
      <c r="AC23" s="473"/>
      <c r="AD23" s="101"/>
      <c r="AE23" s="102"/>
      <c r="AF23" s="68"/>
      <c r="AG23" s="472"/>
      <c r="AH23" s="473"/>
      <c r="AI23" s="101"/>
      <c r="AJ23" s="102"/>
      <c r="AK23" s="68"/>
      <c r="AL23" s="75"/>
      <c r="AO23" t="str">
        <f>"Scope 1"&amp;$D$20&amp;D23&amp;F23&amp;H23</f>
        <v>Scope 1All locationsPetrol carsLiters</v>
      </c>
      <c r="AP23" s="40">
        <f>J23</f>
        <v>0</v>
      </c>
      <c r="AQ23" s="40">
        <f>O23</f>
        <v>0</v>
      </c>
      <c r="AR23" s="40">
        <f>T23</f>
        <v>0</v>
      </c>
      <c r="AS23" s="40">
        <f>Y23</f>
        <v>0</v>
      </c>
      <c r="AT23" s="40">
        <f>AD23</f>
        <v>0</v>
      </c>
      <c r="AU23" s="40">
        <f>AI23</f>
        <v>0</v>
      </c>
    </row>
    <row r="24" spans="1:51">
      <c r="A24" s="2"/>
      <c r="B24" s="75"/>
      <c r="C24" s="68"/>
      <c r="D24" s="68"/>
      <c r="E24" s="68"/>
      <c r="F24" s="68"/>
      <c r="G24" s="68"/>
      <c r="H24" s="68"/>
      <c r="I24" s="68"/>
      <c r="J24" s="93"/>
      <c r="K24" s="68"/>
      <c r="L24" s="68"/>
      <c r="M24" s="68"/>
      <c r="N24" s="68"/>
      <c r="O24" s="93"/>
      <c r="P24" s="68"/>
      <c r="Q24" s="68"/>
      <c r="R24" s="68"/>
      <c r="S24" s="68"/>
      <c r="T24" s="93"/>
      <c r="U24" s="68"/>
      <c r="V24" s="68"/>
      <c r="W24" s="68"/>
      <c r="X24" s="68"/>
      <c r="Y24" s="93"/>
      <c r="Z24" s="68"/>
      <c r="AA24" s="68"/>
      <c r="AB24" s="68"/>
      <c r="AC24" s="68"/>
      <c r="AD24" s="93"/>
      <c r="AE24" s="68"/>
      <c r="AF24" s="68"/>
      <c r="AG24" s="68"/>
      <c r="AH24" s="68"/>
      <c r="AI24" s="93"/>
      <c r="AJ24" s="68"/>
      <c r="AK24" s="68"/>
      <c r="AL24" s="75"/>
      <c r="AP24" s="40"/>
      <c r="AQ24" s="40"/>
      <c r="AR24" s="40"/>
      <c r="AS24" s="40"/>
      <c r="AT24" s="40"/>
      <c r="AU24" s="40"/>
    </row>
    <row r="25" spans="1:51" ht="18.75">
      <c r="A25" s="2"/>
      <c r="B25" s="75"/>
      <c r="C25" s="68"/>
      <c r="D25" s="383" t="str">
        <f>'Company information'!D16&amp;": "&amp;'Company information'!E16</f>
        <v xml:space="preserve">Location 1: </v>
      </c>
      <c r="E25" s="384"/>
      <c r="F25" s="385"/>
      <c r="G25" s="68"/>
      <c r="H25" s="452">
        <v>2020</v>
      </c>
      <c r="I25" s="453"/>
      <c r="J25" s="453"/>
      <c r="K25" s="454"/>
      <c r="L25" s="94"/>
      <c r="M25" s="452">
        <v>2021</v>
      </c>
      <c r="N25" s="453"/>
      <c r="O25" s="453"/>
      <c r="P25" s="454"/>
      <c r="Q25" s="94"/>
      <c r="R25" s="452">
        <v>2022</v>
      </c>
      <c r="S25" s="453"/>
      <c r="T25" s="453"/>
      <c r="U25" s="454"/>
      <c r="V25" s="94"/>
      <c r="W25" s="452">
        <v>2023</v>
      </c>
      <c r="X25" s="453"/>
      <c r="Y25" s="453"/>
      <c r="Z25" s="454"/>
      <c r="AA25" s="94"/>
      <c r="AB25" s="465">
        <v>2024</v>
      </c>
      <c r="AC25" s="466"/>
      <c r="AD25" s="466"/>
      <c r="AE25" s="467"/>
      <c r="AF25" s="94"/>
      <c r="AG25" s="465">
        <v>2025</v>
      </c>
      <c r="AH25" s="466"/>
      <c r="AI25" s="466"/>
      <c r="AJ25" s="467"/>
      <c r="AK25" s="68"/>
      <c r="AL25" s="75"/>
      <c r="AP25" s="39"/>
      <c r="AQ25" s="11"/>
      <c r="AR25" s="30"/>
      <c r="AS25" s="11"/>
      <c r="AT25" s="11"/>
      <c r="AU25" s="11"/>
    </row>
    <row r="26" spans="1:51">
      <c r="A26" s="2"/>
      <c r="B26" s="75"/>
      <c r="C26" s="68"/>
      <c r="D26" s="386" t="s">
        <v>42</v>
      </c>
      <c r="E26" s="219" t="s">
        <v>43</v>
      </c>
      <c r="F26" s="387" t="s">
        <v>44</v>
      </c>
      <c r="G26" s="68"/>
      <c r="H26" s="361"/>
      <c r="I26" s="362"/>
      <c r="J26" s="350" t="s">
        <v>45</v>
      </c>
      <c r="K26" s="351" t="s">
        <v>46</v>
      </c>
      <c r="L26" s="68"/>
      <c r="M26" s="361"/>
      <c r="N26" s="362"/>
      <c r="O26" s="350" t="s">
        <v>45</v>
      </c>
      <c r="P26" s="351" t="s">
        <v>46</v>
      </c>
      <c r="Q26" s="68"/>
      <c r="R26" s="361"/>
      <c r="S26" s="362"/>
      <c r="T26" s="350" t="s">
        <v>45</v>
      </c>
      <c r="U26" s="351" t="s">
        <v>46</v>
      </c>
      <c r="V26" s="68"/>
      <c r="W26" s="361"/>
      <c r="X26" s="362"/>
      <c r="Y26" s="350" t="s">
        <v>45</v>
      </c>
      <c r="Z26" s="351" t="s">
        <v>46</v>
      </c>
      <c r="AA26" s="68"/>
      <c r="AB26" s="95"/>
      <c r="AC26" s="96"/>
      <c r="AD26" s="97" t="s">
        <v>45</v>
      </c>
      <c r="AE26" s="98" t="s">
        <v>46</v>
      </c>
      <c r="AF26" s="68"/>
      <c r="AG26" s="95"/>
      <c r="AH26" s="96"/>
      <c r="AI26" s="97" t="s">
        <v>45</v>
      </c>
      <c r="AJ26" s="98" t="s">
        <v>46</v>
      </c>
      <c r="AK26" s="68"/>
      <c r="AL26" s="75"/>
      <c r="AP26">
        <v>2020</v>
      </c>
      <c r="AQ26">
        <v>2021</v>
      </c>
      <c r="AR26">
        <v>2022</v>
      </c>
      <c r="AS26">
        <v>2023</v>
      </c>
      <c r="AT26">
        <v>2024</v>
      </c>
      <c r="AU26">
        <v>2025</v>
      </c>
    </row>
    <row r="27" spans="1:51" ht="57.75">
      <c r="A27" s="2"/>
      <c r="B27" s="75"/>
      <c r="C27" s="68"/>
      <c r="D27" s="379" t="s">
        <v>52</v>
      </c>
      <c r="E27" s="221" t="s">
        <v>53</v>
      </c>
      <c r="F27" s="388" t="s">
        <v>54</v>
      </c>
      <c r="G27" s="68"/>
      <c r="H27" s="462"/>
      <c r="I27" s="463"/>
      <c r="J27" s="363"/>
      <c r="K27" s="364"/>
      <c r="L27" s="68"/>
      <c r="M27" s="462"/>
      <c r="N27" s="463"/>
      <c r="O27" s="375"/>
      <c r="P27" s="364"/>
      <c r="Q27" s="68"/>
      <c r="R27" s="462"/>
      <c r="S27" s="463"/>
      <c r="T27" s="375"/>
      <c r="U27" s="364"/>
      <c r="V27" s="68"/>
      <c r="W27" s="462"/>
      <c r="X27" s="463"/>
      <c r="Y27" s="375"/>
      <c r="Z27" s="364"/>
      <c r="AA27" s="68"/>
      <c r="AB27" s="475"/>
      <c r="AC27" s="476"/>
      <c r="AD27" s="103"/>
      <c r="AE27" s="104"/>
      <c r="AF27" s="68"/>
      <c r="AG27" s="475"/>
      <c r="AH27" s="476"/>
      <c r="AI27" s="103"/>
      <c r="AJ27" s="104"/>
      <c r="AK27" s="68"/>
      <c r="AL27" s="75"/>
      <c r="AO27" t="str">
        <f t="shared" ref="AO27:AO29" si="0">"Scope 1"&amp;$D$25&amp;D27&amp;F27&amp;H27</f>
        <v>Scope 1Location 1: Natural gasSelect unit</v>
      </c>
      <c r="AP27" s="40">
        <f t="shared" ref="AP27:AP32" si="1">J27</f>
        <v>0</v>
      </c>
      <c r="AQ27" s="40">
        <f t="shared" ref="AQ27:AQ32" si="2">O27</f>
        <v>0</v>
      </c>
      <c r="AR27" s="40">
        <f t="shared" ref="AR27:AR32" si="3">T27</f>
        <v>0</v>
      </c>
      <c r="AS27" s="40">
        <f t="shared" ref="AS27:AS32" si="4">Y27</f>
        <v>0</v>
      </c>
      <c r="AT27" s="40">
        <f t="shared" ref="AT27:AT32" si="5">AD27</f>
        <v>0</v>
      </c>
      <c r="AU27" s="40">
        <f t="shared" ref="AU27:AU32" si="6">AI27</f>
        <v>0</v>
      </c>
    </row>
    <row r="28" spans="1:51" ht="68.25">
      <c r="A28" s="2"/>
      <c r="B28" s="75"/>
      <c r="C28" s="68"/>
      <c r="D28" s="379" t="s">
        <v>55</v>
      </c>
      <c r="E28" s="221" t="s">
        <v>56</v>
      </c>
      <c r="F28" s="380" t="s">
        <v>49</v>
      </c>
      <c r="G28" s="68"/>
      <c r="H28" s="460"/>
      <c r="I28" s="461"/>
      <c r="J28" s="352"/>
      <c r="K28" s="365"/>
      <c r="L28" s="68"/>
      <c r="M28" s="460"/>
      <c r="N28" s="461"/>
      <c r="O28" s="352"/>
      <c r="P28" s="365"/>
      <c r="Q28" s="68"/>
      <c r="R28" s="460"/>
      <c r="S28" s="461"/>
      <c r="T28" s="352"/>
      <c r="U28" s="365"/>
      <c r="V28" s="68"/>
      <c r="W28" s="460"/>
      <c r="X28" s="461"/>
      <c r="Y28" s="352"/>
      <c r="Z28" s="365"/>
      <c r="AA28" s="68"/>
      <c r="AB28" s="477"/>
      <c r="AC28" s="478"/>
      <c r="AD28" s="103"/>
      <c r="AE28" s="104"/>
      <c r="AF28" s="68"/>
      <c r="AG28" s="477"/>
      <c r="AH28" s="478"/>
      <c r="AI28" s="103"/>
      <c r="AJ28" s="104"/>
      <c r="AK28" s="68"/>
      <c r="AL28" s="75"/>
      <c r="AO28" t="str">
        <f t="shared" si="0"/>
        <v>Scope 1Location 1: Diesel consumption for energy generationLiters</v>
      </c>
      <c r="AP28" s="40">
        <f t="shared" si="1"/>
        <v>0</v>
      </c>
      <c r="AQ28" s="40">
        <f t="shared" si="2"/>
        <v>0</v>
      </c>
      <c r="AR28" s="40">
        <f t="shared" si="3"/>
        <v>0</v>
      </c>
      <c r="AS28" s="40">
        <f t="shared" si="4"/>
        <v>0</v>
      </c>
      <c r="AT28" s="40">
        <f t="shared" si="5"/>
        <v>0</v>
      </c>
      <c r="AU28" s="40">
        <f t="shared" si="6"/>
        <v>0</v>
      </c>
    </row>
    <row r="29" spans="1:51" ht="68.25">
      <c r="A29" s="2"/>
      <c r="B29" s="75"/>
      <c r="C29" s="68"/>
      <c r="D29" s="379" t="s">
        <v>57</v>
      </c>
      <c r="E29" s="221" t="s">
        <v>58</v>
      </c>
      <c r="F29" s="381" t="s">
        <v>49</v>
      </c>
      <c r="G29" s="68"/>
      <c r="H29" s="458"/>
      <c r="I29" s="459"/>
      <c r="J29" s="352"/>
      <c r="K29" s="365"/>
      <c r="L29" s="68"/>
      <c r="M29" s="458"/>
      <c r="N29" s="459"/>
      <c r="O29" s="352"/>
      <c r="P29" s="365"/>
      <c r="Q29" s="68"/>
      <c r="R29" s="458"/>
      <c r="S29" s="459"/>
      <c r="T29" s="352"/>
      <c r="U29" s="365"/>
      <c r="V29" s="68"/>
      <c r="W29" s="458"/>
      <c r="X29" s="459"/>
      <c r="Y29" s="352"/>
      <c r="Z29" s="365"/>
      <c r="AA29" s="68"/>
      <c r="AB29" s="479"/>
      <c r="AC29" s="480"/>
      <c r="AD29" s="103"/>
      <c r="AE29" s="104"/>
      <c r="AF29" s="68"/>
      <c r="AG29" s="479"/>
      <c r="AH29" s="480"/>
      <c r="AI29" s="103"/>
      <c r="AJ29" s="104"/>
      <c r="AK29" s="68"/>
      <c r="AL29" s="75"/>
      <c r="AO29" t="str">
        <f t="shared" si="0"/>
        <v>Scope 1Location 1: Petrol consumption for energy generationLiters</v>
      </c>
      <c r="AP29" s="40">
        <f t="shared" si="1"/>
        <v>0</v>
      </c>
      <c r="AQ29" s="40">
        <f t="shared" si="2"/>
        <v>0</v>
      </c>
      <c r="AR29" s="40">
        <f t="shared" si="3"/>
        <v>0</v>
      </c>
      <c r="AS29" s="40">
        <f t="shared" si="4"/>
        <v>0</v>
      </c>
      <c r="AT29" s="40">
        <f t="shared" si="5"/>
        <v>0</v>
      </c>
      <c r="AU29" s="40">
        <f t="shared" si="6"/>
        <v>0</v>
      </c>
    </row>
    <row r="30" spans="1:51" ht="49.15" customHeight="1">
      <c r="A30" s="2"/>
      <c r="B30" s="75"/>
      <c r="C30" s="68"/>
      <c r="D30" s="449" t="s">
        <v>59</v>
      </c>
      <c r="E30" s="221" t="s">
        <v>60</v>
      </c>
      <c r="F30" s="455" t="s">
        <v>61</v>
      </c>
      <c r="G30" s="68"/>
      <c r="H30" s="366" t="s">
        <v>62</v>
      </c>
      <c r="I30" s="359"/>
      <c r="J30" s="356"/>
      <c r="K30" s="367"/>
      <c r="L30" s="68"/>
      <c r="M30" s="366" t="s">
        <v>62</v>
      </c>
      <c r="N30" s="355"/>
      <c r="O30" s="356"/>
      <c r="P30" s="367"/>
      <c r="Q30" s="68"/>
      <c r="R30" s="366" t="s">
        <v>62</v>
      </c>
      <c r="S30" s="355"/>
      <c r="T30" s="356"/>
      <c r="U30" s="367"/>
      <c r="V30" s="68"/>
      <c r="W30" s="366" t="s">
        <v>62</v>
      </c>
      <c r="X30" s="355"/>
      <c r="Y30" s="356"/>
      <c r="Z30" s="367"/>
      <c r="AA30" s="68"/>
      <c r="AB30" s="105" t="s">
        <v>62</v>
      </c>
      <c r="AC30" s="107"/>
      <c r="AD30" s="106"/>
      <c r="AE30" s="104"/>
      <c r="AF30" s="68"/>
      <c r="AG30" s="105" t="s">
        <v>62</v>
      </c>
      <c r="AH30" s="107"/>
      <c r="AI30" s="106"/>
      <c r="AJ30" s="104"/>
      <c r="AK30" s="68"/>
      <c r="AL30" s="75"/>
      <c r="AO30" t="str">
        <f>"Scope 1"&amp;$D$25&amp;D30&amp;F30&amp;I30</f>
        <v>Scope 1Location 1: Refrigerant leakagekg</v>
      </c>
      <c r="AP30" s="40">
        <f>J30</f>
        <v>0</v>
      </c>
      <c r="AQ30" s="40">
        <f t="shared" si="2"/>
        <v>0</v>
      </c>
      <c r="AR30" s="40">
        <f t="shared" si="3"/>
        <v>0</v>
      </c>
      <c r="AS30" s="40">
        <f t="shared" si="4"/>
        <v>0</v>
      </c>
      <c r="AT30" s="40">
        <f t="shared" si="5"/>
        <v>0</v>
      </c>
      <c r="AU30" s="40">
        <f t="shared" si="6"/>
        <v>0</v>
      </c>
    </row>
    <row r="31" spans="1:51" ht="49.15" customHeight="1">
      <c r="A31" s="2"/>
      <c r="B31" s="75"/>
      <c r="C31" s="68"/>
      <c r="D31" s="450"/>
      <c r="E31" s="223" t="s">
        <v>63</v>
      </c>
      <c r="F31" s="456"/>
      <c r="G31" s="68"/>
      <c r="H31" s="368" t="s">
        <v>62</v>
      </c>
      <c r="I31" s="360"/>
      <c r="J31" s="348"/>
      <c r="K31" s="365"/>
      <c r="L31" s="68"/>
      <c r="M31" s="368" t="s">
        <v>62</v>
      </c>
      <c r="N31" s="349"/>
      <c r="O31" s="348"/>
      <c r="P31" s="365"/>
      <c r="Q31" s="68"/>
      <c r="R31" s="368" t="s">
        <v>62</v>
      </c>
      <c r="S31" s="349"/>
      <c r="T31" s="348"/>
      <c r="U31" s="365"/>
      <c r="V31" s="68"/>
      <c r="W31" s="368" t="s">
        <v>62</v>
      </c>
      <c r="X31" s="349"/>
      <c r="Y31" s="348"/>
      <c r="Z31" s="365"/>
      <c r="AA31" s="68"/>
      <c r="AB31" s="105" t="s">
        <v>62</v>
      </c>
      <c r="AC31" s="107"/>
      <c r="AD31" s="106"/>
      <c r="AE31" s="104"/>
      <c r="AF31" s="68"/>
      <c r="AG31" s="105" t="s">
        <v>62</v>
      </c>
      <c r="AH31" s="107"/>
      <c r="AI31" s="106"/>
      <c r="AJ31" s="104"/>
      <c r="AK31" s="68"/>
      <c r="AL31" s="75"/>
      <c r="AO31" t="str">
        <f>"Scope 1"&amp;$D$25&amp;D30&amp;F30&amp;I31</f>
        <v>Scope 1Location 1: Refrigerant leakagekg</v>
      </c>
      <c r="AP31" s="40">
        <f t="shared" si="1"/>
        <v>0</v>
      </c>
      <c r="AQ31" s="40">
        <f t="shared" si="2"/>
        <v>0</v>
      </c>
      <c r="AR31" s="40">
        <f t="shared" si="3"/>
        <v>0</v>
      </c>
      <c r="AS31" s="40">
        <f t="shared" si="4"/>
        <v>0</v>
      </c>
      <c r="AT31" s="40">
        <f t="shared" si="5"/>
        <v>0</v>
      </c>
      <c r="AU31" s="40">
        <f t="shared" si="6"/>
        <v>0</v>
      </c>
    </row>
    <row r="32" spans="1:51" ht="49.15" customHeight="1">
      <c r="A32" s="2"/>
      <c r="B32" s="75"/>
      <c r="C32" s="68"/>
      <c r="D32" s="451"/>
      <c r="E32" s="382" t="s">
        <v>64</v>
      </c>
      <c r="F32" s="457"/>
      <c r="G32" s="68"/>
      <c r="H32" s="369" t="s">
        <v>62</v>
      </c>
      <c r="I32" s="378"/>
      <c r="J32" s="371"/>
      <c r="K32" s="372"/>
      <c r="L32" s="68"/>
      <c r="M32" s="369" t="s">
        <v>62</v>
      </c>
      <c r="N32" s="370"/>
      <c r="O32" s="371"/>
      <c r="P32" s="372"/>
      <c r="Q32" s="68"/>
      <c r="R32" s="369" t="s">
        <v>62</v>
      </c>
      <c r="S32" s="370"/>
      <c r="T32" s="371"/>
      <c r="U32" s="372"/>
      <c r="V32" s="68"/>
      <c r="W32" s="369" t="s">
        <v>62</v>
      </c>
      <c r="X32" s="370"/>
      <c r="Y32" s="371"/>
      <c r="Z32" s="372"/>
      <c r="AA32" s="68"/>
      <c r="AB32" s="108" t="s">
        <v>62</v>
      </c>
      <c r="AC32" s="110"/>
      <c r="AD32" s="109"/>
      <c r="AE32" s="102"/>
      <c r="AF32" s="68"/>
      <c r="AG32" s="108" t="s">
        <v>62</v>
      </c>
      <c r="AH32" s="110"/>
      <c r="AI32" s="109"/>
      <c r="AJ32" s="102"/>
      <c r="AK32" s="68"/>
      <c r="AL32" s="75"/>
      <c r="AO32" t="str">
        <f>"Scope 1"&amp;$D$25&amp;D30&amp;F30&amp;I32</f>
        <v>Scope 1Location 1: Refrigerant leakagekg</v>
      </c>
      <c r="AP32" s="40">
        <f t="shared" si="1"/>
        <v>0</v>
      </c>
      <c r="AQ32" s="40">
        <f t="shared" si="2"/>
        <v>0</v>
      </c>
      <c r="AR32" s="40">
        <f t="shared" si="3"/>
        <v>0</v>
      </c>
      <c r="AS32" s="40">
        <f t="shared" si="4"/>
        <v>0</v>
      </c>
      <c r="AT32" s="40">
        <f t="shared" si="5"/>
        <v>0</v>
      </c>
      <c r="AU32" s="40">
        <f t="shared" si="6"/>
        <v>0</v>
      </c>
    </row>
    <row r="33" spans="1:47">
      <c r="A33" s="2"/>
      <c r="B33" s="75"/>
      <c r="C33" s="68"/>
      <c r="D33" s="68"/>
      <c r="E33" s="68"/>
      <c r="F33" s="68"/>
      <c r="G33" s="68"/>
      <c r="H33" s="68"/>
      <c r="I33" s="68"/>
      <c r="J33" s="93"/>
      <c r="K33" s="68"/>
      <c r="L33" s="68"/>
      <c r="M33" s="68"/>
      <c r="N33" s="68"/>
      <c r="O33" s="93"/>
      <c r="P33" s="68"/>
      <c r="Q33" s="68"/>
      <c r="R33" s="68"/>
      <c r="S33" s="68"/>
      <c r="T33" s="93"/>
      <c r="U33" s="68"/>
      <c r="V33" s="68"/>
      <c r="W33" s="68"/>
      <c r="X33" s="68"/>
      <c r="Y33" s="93"/>
      <c r="Z33" s="68"/>
      <c r="AA33" s="68"/>
      <c r="AB33" s="68"/>
      <c r="AC33" s="68"/>
      <c r="AD33" s="93"/>
      <c r="AE33" s="68"/>
      <c r="AF33" s="68"/>
      <c r="AG33" s="68"/>
      <c r="AH33" s="68"/>
      <c r="AI33" s="93"/>
      <c r="AJ33" s="68"/>
      <c r="AK33" s="68"/>
      <c r="AL33" s="75"/>
      <c r="AP33" s="40"/>
      <c r="AQ33" s="40"/>
      <c r="AR33" s="40"/>
      <c r="AS33" s="40"/>
      <c r="AT33" s="40"/>
      <c r="AU33" s="40"/>
    </row>
    <row r="34" spans="1:47" ht="18.75">
      <c r="A34" s="2"/>
      <c r="B34" s="75"/>
      <c r="C34" s="68"/>
      <c r="D34" s="383" t="str">
        <f>'Company information'!D17&amp;": "&amp;'Company information'!E17</f>
        <v xml:space="preserve">Location 2: </v>
      </c>
      <c r="E34" s="384"/>
      <c r="F34" s="385"/>
      <c r="G34" s="68"/>
      <c r="H34" s="481">
        <v>2020</v>
      </c>
      <c r="I34" s="482"/>
      <c r="J34" s="482"/>
      <c r="K34" s="483"/>
      <c r="L34" s="94"/>
      <c r="M34" s="481">
        <v>2021</v>
      </c>
      <c r="N34" s="482"/>
      <c r="O34" s="482"/>
      <c r="P34" s="483"/>
      <c r="Q34" s="94"/>
      <c r="R34" s="481">
        <v>2022</v>
      </c>
      <c r="S34" s="482"/>
      <c r="T34" s="482"/>
      <c r="U34" s="483"/>
      <c r="V34" s="94"/>
      <c r="W34" s="481">
        <v>2023</v>
      </c>
      <c r="X34" s="482"/>
      <c r="Y34" s="482"/>
      <c r="Z34" s="483"/>
      <c r="AA34" s="94"/>
      <c r="AB34" s="465">
        <v>2024</v>
      </c>
      <c r="AC34" s="466"/>
      <c r="AD34" s="466"/>
      <c r="AE34" s="467"/>
      <c r="AF34" s="94"/>
      <c r="AG34" s="465">
        <v>2025</v>
      </c>
      <c r="AH34" s="466"/>
      <c r="AI34" s="466"/>
      <c r="AJ34" s="467"/>
      <c r="AK34" s="68"/>
      <c r="AL34" s="75"/>
      <c r="AP34" s="39"/>
      <c r="AQ34" s="11"/>
      <c r="AR34" s="30"/>
      <c r="AS34" s="11"/>
      <c r="AT34" s="11"/>
      <c r="AU34" s="11"/>
    </row>
    <row r="35" spans="1:47">
      <c r="A35" s="2"/>
      <c r="B35" s="75"/>
      <c r="C35" s="68"/>
      <c r="D35" s="386" t="s">
        <v>42</v>
      </c>
      <c r="E35" s="219" t="s">
        <v>43</v>
      </c>
      <c r="F35" s="387" t="s">
        <v>44</v>
      </c>
      <c r="G35" s="68"/>
      <c r="H35" s="406"/>
      <c r="I35" s="362"/>
      <c r="J35" s="350" t="s">
        <v>45</v>
      </c>
      <c r="K35" s="397" t="s">
        <v>46</v>
      </c>
      <c r="L35" s="68"/>
      <c r="M35" s="396"/>
      <c r="N35" s="158"/>
      <c r="O35" s="159" t="s">
        <v>45</v>
      </c>
      <c r="P35" s="398" t="s">
        <v>46</v>
      </c>
      <c r="Q35" s="68"/>
      <c r="R35" s="396"/>
      <c r="S35" s="158"/>
      <c r="T35" s="159" t="s">
        <v>45</v>
      </c>
      <c r="U35" s="398" t="s">
        <v>46</v>
      </c>
      <c r="V35" s="68"/>
      <c r="W35" s="396"/>
      <c r="X35" s="158"/>
      <c r="Y35" s="159" t="s">
        <v>45</v>
      </c>
      <c r="Z35" s="398" t="s">
        <v>46</v>
      </c>
      <c r="AA35" s="68"/>
      <c r="AB35" s="95"/>
      <c r="AC35" s="96"/>
      <c r="AD35" s="97" t="s">
        <v>45</v>
      </c>
      <c r="AE35" s="98" t="s">
        <v>46</v>
      </c>
      <c r="AF35" s="68"/>
      <c r="AG35" s="95"/>
      <c r="AH35" s="96"/>
      <c r="AI35" s="97" t="s">
        <v>45</v>
      </c>
      <c r="AJ35" s="98" t="s">
        <v>46</v>
      </c>
      <c r="AK35" s="68"/>
      <c r="AL35" s="75"/>
      <c r="AP35">
        <v>2020</v>
      </c>
      <c r="AQ35">
        <v>2021</v>
      </c>
      <c r="AR35">
        <v>2022</v>
      </c>
      <c r="AS35">
        <v>2023</v>
      </c>
      <c r="AT35">
        <v>2024</v>
      </c>
      <c r="AU35">
        <v>2025</v>
      </c>
    </row>
    <row r="36" spans="1:47" ht="57.75">
      <c r="A36" s="2"/>
      <c r="B36" s="75"/>
      <c r="C36" s="68"/>
      <c r="D36" s="379" t="s">
        <v>52</v>
      </c>
      <c r="E36" s="221" t="s">
        <v>53</v>
      </c>
      <c r="F36" s="389" t="s">
        <v>54</v>
      </c>
      <c r="G36" s="68"/>
      <c r="H36" s="462"/>
      <c r="I36" s="463"/>
      <c r="J36" s="363"/>
      <c r="K36" s="364"/>
      <c r="L36" s="68"/>
      <c r="M36" s="460"/>
      <c r="N36" s="461"/>
      <c r="O36" s="347"/>
      <c r="P36" s="399"/>
      <c r="Q36" s="68"/>
      <c r="R36" s="460"/>
      <c r="S36" s="461"/>
      <c r="T36" s="347"/>
      <c r="U36" s="399"/>
      <c r="V36" s="68"/>
      <c r="W36" s="460"/>
      <c r="X36" s="461"/>
      <c r="Y36" s="347"/>
      <c r="Z36" s="399"/>
      <c r="AA36" s="68"/>
      <c r="AB36" s="475"/>
      <c r="AC36" s="476"/>
      <c r="AD36" s="103"/>
      <c r="AE36" s="104"/>
      <c r="AF36" s="68"/>
      <c r="AG36" s="475"/>
      <c r="AH36" s="476"/>
      <c r="AI36" s="103"/>
      <c r="AJ36" s="104"/>
      <c r="AK36" s="68"/>
      <c r="AL36" s="75"/>
      <c r="AO36" t="str">
        <f t="shared" ref="AO36:AO38" si="7">"Scope 1"&amp;$D$34&amp;D36&amp;F36&amp;H36</f>
        <v>Scope 1Location 2: Natural gasSelect unit</v>
      </c>
      <c r="AP36" s="40">
        <f t="shared" ref="AP36:AP41" si="8">J36</f>
        <v>0</v>
      </c>
      <c r="AQ36" s="40">
        <f t="shared" ref="AQ36:AQ41" si="9">O36</f>
        <v>0</v>
      </c>
      <c r="AR36" s="40">
        <f t="shared" ref="AR36:AR41" si="10">T36</f>
        <v>0</v>
      </c>
      <c r="AS36" s="40">
        <f t="shared" ref="AS36:AS41" si="11">Y36</f>
        <v>0</v>
      </c>
      <c r="AT36" s="40">
        <f t="shared" ref="AT36:AT41" si="12">AD36</f>
        <v>0</v>
      </c>
      <c r="AU36" s="40">
        <f t="shared" ref="AU36:AU41" si="13">AI36</f>
        <v>0</v>
      </c>
    </row>
    <row r="37" spans="1:47" ht="68.25">
      <c r="A37" s="2"/>
      <c r="B37" s="75"/>
      <c r="C37" s="68"/>
      <c r="D37" s="379" t="s">
        <v>55</v>
      </c>
      <c r="E37" s="221" t="s">
        <v>56</v>
      </c>
      <c r="F37" s="381" t="s">
        <v>49</v>
      </c>
      <c r="G37" s="68"/>
      <c r="H37" s="460"/>
      <c r="I37" s="461"/>
      <c r="J37" s="352"/>
      <c r="K37" s="365"/>
      <c r="L37" s="68"/>
      <c r="M37" s="460"/>
      <c r="N37" s="461"/>
      <c r="O37" s="352"/>
      <c r="P37" s="365"/>
      <c r="Q37" s="68"/>
      <c r="R37" s="460"/>
      <c r="S37" s="461"/>
      <c r="T37" s="352"/>
      <c r="U37" s="365"/>
      <c r="V37" s="68"/>
      <c r="W37" s="460"/>
      <c r="X37" s="461"/>
      <c r="Y37" s="352"/>
      <c r="Z37" s="365"/>
      <c r="AA37" s="68"/>
      <c r="AB37" s="477"/>
      <c r="AC37" s="478"/>
      <c r="AD37" s="103"/>
      <c r="AE37" s="104"/>
      <c r="AF37" s="68"/>
      <c r="AG37" s="477"/>
      <c r="AH37" s="478"/>
      <c r="AI37" s="103"/>
      <c r="AJ37" s="104"/>
      <c r="AK37" s="68"/>
      <c r="AL37" s="75"/>
      <c r="AO37" t="str">
        <f t="shared" si="7"/>
        <v>Scope 1Location 2: Diesel consumption for energy generationLiters</v>
      </c>
      <c r="AP37" s="40">
        <f t="shared" si="8"/>
        <v>0</v>
      </c>
      <c r="AQ37" s="40">
        <f t="shared" si="9"/>
        <v>0</v>
      </c>
      <c r="AR37" s="40">
        <f t="shared" si="10"/>
        <v>0</v>
      </c>
      <c r="AS37" s="40">
        <f t="shared" si="11"/>
        <v>0</v>
      </c>
      <c r="AT37" s="40">
        <f t="shared" si="12"/>
        <v>0</v>
      </c>
      <c r="AU37" s="40">
        <f t="shared" si="13"/>
        <v>0</v>
      </c>
    </row>
    <row r="38" spans="1:47" ht="68.25">
      <c r="A38" s="2"/>
      <c r="B38" s="75"/>
      <c r="C38" s="68"/>
      <c r="D38" s="379" t="s">
        <v>57</v>
      </c>
      <c r="E38" s="221" t="s">
        <v>58</v>
      </c>
      <c r="F38" s="381" t="s">
        <v>49</v>
      </c>
      <c r="G38" s="68"/>
      <c r="H38" s="458"/>
      <c r="I38" s="459"/>
      <c r="J38" s="352"/>
      <c r="K38" s="365"/>
      <c r="L38" s="68"/>
      <c r="M38" s="458"/>
      <c r="N38" s="459"/>
      <c r="O38" s="352"/>
      <c r="P38" s="365"/>
      <c r="Q38" s="68"/>
      <c r="R38" s="458"/>
      <c r="S38" s="459"/>
      <c r="T38" s="352"/>
      <c r="U38" s="365"/>
      <c r="V38" s="68"/>
      <c r="W38" s="458"/>
      <c r="X38" s="459"/>
      <c r="Y38" s="352"/>
      <c r="Z38" s="365"/>
      <c r="AA38" s="68"/>
      <c r="AB38" s="479"/>
      <c r="AC38" s="480"/>
      <c r="AD38" s="103"/>
      <c r="AE38" s="104"/>
      <c r="AF38" s="68"/>
      <c r="AG38" s="479"/>
      <c r="AH38" s="480"/>
      <c r="AI38" s="103"/>
      <c r="AJ38" s="104"/>
      <c r="AK38" s="68"/>
      <c r="AL38" s="75"/>
      <c r="AO38" t="str">
        <f t="shared" si="7"/>
        <v>Scope 1Location 2: Petrol consumption for energy generationLiters</v>
      </c>
      <c r="AP38" s="40">
        <f t="shared" si="8"/>
        <v>0</v>
      </c>
      <c r="AQ38" s="40">
        <f t="shared" si="9"/>
        <v>0</v>
      </c>
      <c r="AR38" s="40">
        <f t="shared" si="10"/>
        <v>0</v>
      </c>
      <c r="AS38" s="40">
        <f t="shared" si="11"/>
        <v>0</v>
      </c>
      <c r="AT38" s="40">
        <f t="shared" si="12"/>
        <v>0</v>
      </c>
      <c r="AU38" s="40">
        <f t="shared" si="13"/>
        <v>0</v>
      </c>
    </row>
    <row r="39" spans="1:47" ht="42.75">
      <c r="A39" s="2"/>
      <c r="B39" s="75"/>
      <c r="C39" s="68"/>
      <c r="D39" s="449" t="s">
        <v>59</v>
      </c>
      <c r="E39" s="221" t="s">
        <v>60</v>
      </c>
      <c r="F39" s="484" t="s">
        <v>61</v>
      </c>
      <c r="G39" s="68"/>
      <c r="H39" s="366" t="s">
        <v>62</v>
      </c>
      <c r="I39" s="355"/>
      <c r="J39" s="356"/>
      <c r="K39" s="367"/>
      <c r="L39" s="68"/>
      <c r="M39" s="366" t="s">
        <v>62</v>
      </c>
      <c r="N39" s="355"/>
      <c r="O39" s="356"/>
      <c r="P39" s="367"/>
      <c r="Q39" s="68"/>
      <c r="R39" s="366" t="s">
        <v>62</v>
      </c>
      <c r="S39" s="355"/>
      <c r="T39" s="356"/>
      <c r="U39" s="367"/>
      <c r="V39" s="68"/>
      <c r="W39" s="366" t="s">
        <v>62</v>
      </c>
      <c r="X39" s="355"/>
      <c r="Y39" s="356"/>
      <c r="Z39" s="367"/>
      <c r="AA39" s="68"/>
      <c r="AB39" s="105" t="s">
        <v>62</v>
      </c>
      <c r="AC39" s="107"/>
      <c r="AD39" s="106"/>
      <c r="AE39" s="104"/>
      <c r="AF39" s="68"/>
      <c r="AG39" s="105" t="s">
        <v>62</v>
      </c>
      <c r="AH39" s="107"/>
      <c r="AI39" s="106"/>
      <c r="AJ39" s="104"/>
      <c r="AK39" s="68"/>
      <c r="AL39" s="75"/>
      <c r="AO39" t="str">
        <f>"Scope 1"&amp;$D$34&amp;D39&amp;F39&amp;I39</f>
        <v>Scope 1Location 2: Refrigerant leakagekg</v>
      </c>
      <c r="AP39" s="40">
        <f t="shared" si="8"/>
        <v>0</v>
      </c>
      <c r="AQ39" s="40">
        <f t="shared" si="9"/>
        <v>0</v>
      </c>
      <c r="AR39" s="40">
        <f t="shared" si="10"/>
        <v>0</v>
      </c>
      <c r="AS39" s="40">
        <f t="shared" si="11"/>
        <v>0</v>
      </c>
      <c r="AT39" s="40">
        <f t="shared" si="12"/>
        <v>0</v>
      </c>
      <c r="AU39" s="40">
        <f t="shared" si="13"/>
        <v>0</v>
      </c>
    </row>
    <row r="40" spans="1:47" ht="42.75">
      <c r="A40" s="2"/>
      <c r="B40" s="75"/>
      <c r="C40" s="68"/>
      <c r="D40" s="450"/>
      <c r="E40" s="223" t="s">
        <v>63</v>
      </c>
      <c r="F40" s="456"/>
      <c r="G40" s="68"/>
      <c r="H40" s="368" t="s">
        <v>62</v>
      </c>
      <c r="I40" s="349"/>
      <c r="J40" s="348"/>
      <c r="K40" s="365"/>
      <c r="L40" s="68"/>
      <c r="M40" s="368" t="s">
        <v>62</v>
      </c>
      <c r="N40" s="349"/>
      <c r="O40" s="348"/>
      <c r="P40" s="365"/>
      <c r="Q40" s="68"/>
      <c r="R40" s="368" t="s">
        <v>62</v>
      </c>
      <c r="S40" s="349"/>
      <c r="T40" s="348"/>
      <c r="U40" s="365"/>
      <c r="V40" s="68"/>
      <c r="W40" s="368" t="s">
        <v>62</v>
      </c>
      <c r="X40" s="349"/>
      <c r="Y40" s="348"/>
      <c r="Z40" s="365"/>
      <c r="AA40" s="68"/>
      <c r="AB40" s="105" t="s">
        <v>62</v>
      </c>
      <c r="AC40" s="107"/>
      <c r="AD40" s="106"/>
      <c r="AE40" s="104"/>
      <c r="AF40" s="68"/>
      <c r="AG40" s="105" t="s">
        <v>62</v>
      </c>
      <c r="AH40" s="107"/>
      <c r="AI40" s="106"/>
      <c r="AJ40" s="104"/>
      <c r="AK40" s="68"/>
      <c r="AL40" s="75"/>
      <c r="AO40" t="str">
        <f>"Scope 1"&amp;$D$34&amp;D39&amp;F39&amp;I40</f>
        <v>Scope 1Location 2: Refrigerant leakagekg</v>
      </c>
      <c r="AP40" s="40">
        <f t="shared" si="8"/>
        <v>0</v>
      </c>
      <c r="AQ40" s="40">
        <f t="shared" si="9"/>
        <v>0</v>
      </c>
      <c r="AR40" s="40">
        <f t="shared" si="10"/>
        <v>0</v>
      </c>
      <c r="AS40" s="40">
        <f t="shared" si="11"/>
        <v>0</v>
      </c>
      <c r="AT40" s="40">
        <f t="shared" si="12"/>
        <v>0</v>
      </c>
      <c r="AU40" s="40">
        <f t="shared" si="13"/>
        <v>0</v>
      </c>
    </row>
    <row r="41" spans="1:47" ht="42.75">
      <c r="A41" s="2"/>
      <c r="B41" s="75"/>
      <c r="C41" s="68"/>
      <c r="D41" s="451"/>
      <c r="E41" s="382" t="s">
        <v>64</v>
      </c>
      <c r="F41" s="485"/>
      <c r="G41" s="68"/>
      <c r="H41" s="369" t="s">
        <v>62</v>
      </c>
      <c r="I41" s="370"/>
      <c r="J41" s="371"/>
      <c r="K41" s="372"/>
      <c r="L41" s="68"/>
      <c r="M41" s="369" t="s">
        <v>62</v>
      </c>
      <c r="N41" s="370"/>
      <c r="O41" s="371"/>
      <c r="P41" s="372"/>
      <c r="Q41" s="68"/>
      <c r="R41" s="369" t="s">
        <v>62</v>
      </c>
      <c r="S41" s="370"/>
      <c r="T41" s="371"/>
      <c r="U41" s="372"/>
      <c r="V41" s="68"/>
      <c r="W41" s="369" t="s">
        <v>62</v>
      </c>
      <c r="X41" s="370"/>
      <c r="Y41" s="371"/>
      <c r="Z41" s="372"/>
      <c r="AA41" s="68"/>
      <c r="AB41" s="108" t="s">
        <v>62</v>
      </c>
      <c r="AC41" s="110"/>
      <c r="AD41" s="109"/>
      <c r="AE41" s="102"/>
      <c r="AF41" s="68"/>
      <c r="AG41" s="108" t="s">
        <v>62</v>
      </c>
      <c r="AH41" s="110"/>
      <c r="AI41" s="109"/>
      <c r="AJ41" s="102"/>
      <c r="AK41" s="68"/>
      <c r="AL41" s="75"/>
      <c r="AO41" t="str">
        <f>"Scope 1"&amp;$D$34&amp;D39&amp;F39&amp;I41</f>
        <v>Scope 1Location 2: Refrigerant leakagekg</v>
      </c>
      <c r="AP41" s="40">
        <f t="shared" si="8"/>
        <v>0</v>
      </c>
      <c r="AQ41" s="40">
        <f t="shared" si="9"/>
        <v>0</v>
      </c>
      <c r="AR41" s="40">
        <f t="shared" si="10"/>
        <v>0</v>
      </c>
      <c r="AS41" s="40">
        <f t="shared" si="11"/>
        <v>0</v>
      </c>
      <c r="AT41" s="40">
        <f t="shared" si="12"/>
        <v>0</v>
      </c>
      <c r="AU41" s="40">
        <f t="shared" si="13"/>
        <v>0</v>
      </c>
    </row>
    <row r="42" spans="1:47">
      <c r="A42" s="2"/>
      <c r="B42" s="75"/>
      <c r="C42" s="68"/>
      <c r="D42" s="68"/>
      <c r="E42" s="68"/>
      <c r="F42" s="68"/>
      <c r="G42" s="68"/>
      <c r="H42" s="68"/>
      <c r="I42" s="68"/>
      <c r="J42" s="93"/>
      <c r="K42" s="68"/>
      <c r="L42" s="68"/>
      <c r="M42" s="68"/>
      <c r="N42" s="68"/>
      <c r="O42" s="93"/>
      <c r="P42" s="68"/>
      <c r="Q42" s="68"/>
      <c r="R42" s="68"/>
      <c r="S42" s="68"/>
      <c r="T42" s="93"/>
      <c r="U42" s="68"/>
      <c r="V42" s="68"/>
      <c r="W42" s="68"/>
      <c r="X42" s="68"/>
      <c r="Y42" s="93"/>
      <c r="Z42" s="68"/>
      <c r="AA42" s="68"/>
      <c r="AB42" s="68"/>
      <c r="AC42" s="68"/>
      <c r="AD42" s="93"/>
      <c r="AE42" s="68"/>
      <c r="AF42" s="68"/>
      <c r="AG42" s="68"/>
      <c r="AH42" s="68"/>
      <c r="AI42" s="93"/>
      <c r="AJ42" s="68"/>
      <c r="AK42" s="68"/>
      <c r="AL42" s="75"/>
      <c r="AP42" s="40"/>
      <c r="AQ42" s="40"/>
      <c r="AR42" s="40"/>
      <c r="AS42" s="40"/>
      <c r="AT42" s="40"/>
      <c r="AU42" s="40"/>
    </row>
    <row r="43" spans="1:47" ht="18.75">
      <c r="A43" s="2"/>
      <c r="B43" s="75"/>
      <c r="C43" s="68"/>
      <c r="D43" s="383" t="str">
        <f>'Company information'!D18&amp;": "&amp;'Company information'!E18</f>
        <v xml:space="preserve">Location 3: </v>
      </c>
      <c r="E43" s="384"/>
      <c r="F43" s="385"/>
      <c r="G43" s="68"/>
      <c r="H43" s="481">
        <v>2020</v>
      </c>
      <c r="I43" s="482"/>
      <c r="J43" s="482"/>
      <c r="K43" s="483"/>
      <c r="L43" s="94"/>
      <c r="M43" s="481">
        <v>2021</v>
      </c>
      <c r="N43" s="482"/>
      <c r="O43" s="482"/>
      <c r="P43" s="483"/>
      <c r="Q43" s="94"/>
      <c r="R43" s="481">
        <v>2022</v>
      </c>
      <c r="S43" s="482"/>
      <c r="T43" s="482"/>
      <c r="U43" s="483"/>
      <c r="V43" s="94"/>
      <c r="W43" s="481">
        <v>2023</v>
      </c>
      <c r="X43" s="482"/>
      <c r="Y43" s="482"/>
      <c r="Z43" s="483"/>
      <c r="AA43" s="94"/>
      <c r="AB43" s="465">
        <v>2024</v>
      </c>
      <c r="AC43" s="466"/>
      <c r="AD43" s="466"/>
      <c r="AE43" s="467"/>
      <c r="AF43" s="94"/>
      <c r="AG43" s="465">
        <v>2025</v>
      </c>
      <c r="AH43" s="466"/>
      <c r="AI43" s="466"/>
      <c r="AJ43" s="467"/>
      <c r="AK43" s="68"/>
      <c r="AL43" s="75"/>
      <c r="AP43" s="39"/>
      <c r="AQ43" s="11"/>
      <c r="AR43" s="30"/>
      <c r="AS43" s="11"/>
      <c r="AT43" s="11"/>
      <c r="AU43" s="11"/>
    </row>
    <row r="44" spans="1:47">
      <c r="A44" s="2"/>
      <c r="B44" s="75"/>
      <c r="C44" s="68"/>
      <c r="D44" s="386" t="s">
        <v>42</v>
      </c>
      <c r="E44" s="219" t="s">
        <v>43</v>
      </c>
      <c r="F44" s="387" t="s">
        <v>44</v>
      </c>
      <c r="G44" s="68"/>
      <c r="H44" s="396"/>
      <c r="I44" s="158"/>
      <c r="J44" s="159" t="s">
        <v>45</v>
      </c>
      <c r="K44" s="398" t="s">
        <v>46</v>
      </c>
      <c r="L44" s="68"/>
      <c r="M44" s="396"/>
      <c r="N44" s="158"/>
      <c r="O44" s="350" t="s">
        <v>45</v>
      </c>
      <c r="P44" s="397" t="s">
        <v>46</v>
      </c>
      <c r="Q44" s="68"/>
      <c r="R44" s="396"/>
      <c r="S44" s="158"/>
      <c r="T44" s="159" t="s">
        <v>45</v>
      </c>
      <c r="U44" s="398" t="s">
        <v>46</v>
      </c>
      <c r="V44" s="68"/>
      <c r="W44" s="396"/>
      <c r="X44" s="158"/>
      <c r="Y44" s="159" t="s">
        <v>45</v>
      </c>
      <c r="Z44" s="398" t="s">
        <v>46</v>
      </c>
      <c r="AA44" s="68"/>
      <c r="AB44" s="95"/>
      <c r="AC44" s="96"/>
      <c r="AD44" s="97" t="s">
        <v>45</v>
      </c>
      <c r="AE44" s="98" t="s">
        <v>46</v>
      </c>
      <c r="AF44" s="68"/>
      <c r="AG44" s="95"/>
      <c r="AH44" s="96"/>
      <c r="AI44" s="97" t="s">
        <v>45</v>
      </c>
      <c r="AJ44" s="98" t="s">
        <v>46</v>
      </c>
      <c r="AK44" s="68"/>
      <c r="AL44" s="75"/>
      <c r="AP44">
        <v>2020</v>
      </c>
      <c r="AQ44">
        <v>2021</v>
      </c>
      <c r="AR44">
        <v>2022</v>
      </c>
      <c r="AS44">
        <v>2023</v>
      </c>
      <c r="AT44">
        <v>2024</v>
      </c>
      <c r="AU44">
        <v>2025</v>
      </c>
    </row>
    <row r="45" spans="1:47" ht="57.75">
      <c r="A45" s="2"/>
      <c r="B45" s="75"/>
      <c r="C45" s="68"/>
      <c r="D45" s="379" t="s">
        <v>52</v>
      </c>
      <c r="E45" s="221" t="s">
        <v>53</v>
      </c>
      <c r="F45" s="389" t="s">
        <v>54</v>
      </c>
      <c r="G45" s="68"/>
      <c r="H45" s="460"/>
      <c r="I45" s="461"/>
      <c r="J45" s="358"/>
      <c r="K45" s="405"/>
      <c r="L45" s="68"/>
      <c r="M45" s="460"/>
      <c r="N45" s="461"/>
      <c r="O45" s="352"/>
      <c r="P45" s="365"/>
      <c r="Q45" s="68"/>
      <c r="R45" s="460"/>
      <c r="S45" s="461"/>
      <c r="T45" s="347"/>
      <c r="U45" s="399"/>
      <c r="V45" s="68"/>
      <c r="W45" s="460"/>
      <c r="X45" s="461"/>
      <c r="Y45" s="347"/>
      <c r="Z45" s="399"/>
      <c r="AA45" s="68"/>
      <c r="AB45" s="475"/>
      <c r="AC45" s="476"/>
      <c r="AD45" s="103"/>
      <c r="AE45" s="104"/>
      <c r="AF45" s="68"/>
      <c r="AG45" s="475"/>
      <c r="AH45" s="476"/>
      <c r="AI45" s="103"/>
      <c r="AJ45" s="104"/>
      <c r="AK45" s="68"/>
      <c r="AL45" s="75"/>
      <c r="AO45" t="str">
        <f t="shared" ref="AO45:AO47" si="14">"Scope 1"&amp;$D$43&amp;D45&amp;F45&amp;H45</f>
        <v>Scope 1Location 3: Natural gasSelect unit</v>
      </c>
      <c r="AP45" s="40">
        <f t="shared" ref="AP45:AP50" si="15">J45</f>
        <v>0</v>
      </c>
      <c r="AQ45" s="40">
        <f t="shared" ref="AQ45:AQ50" si="16">O45</f>
        <v>0</v>
      </c>
      <c r="AR45" s="40">
        <f t="shared" ref="AR45:AR50" si="17">T45</f>
        <v>0</v>
      </c>
      <c r="AS45" s="40">
        <f t="shared" ref="AS45:AS50" si="18">Y45</f>
        <v>0</v>
      </c>
      <c r="AT45" s="40">
        <f t="shared" ref="AT45:AT50" si="19">AD45</f>
        <v>0</v>
      </c>
      <c r="AU45" s="40">
        <f t="shared" ref="AU45:AU50" si="20">AI45</f>
        <v>0</v>
      </c>
    </row>
    <row r="46" spans="1:47" ht="68.25">
      <c r="A46" s="2"/>
      <c r="B46" s="75"/>
      <c r="C46" s="68"/>
      <c r="D46" s="379" t="s">
        <v>55</v>
      </c>
      <c r="E46" s="221" t="s">
        <v>56</v>
      </c>
      <c r="F46" s="381" t="s">
        <v>49</v>
      </c>
      <c r="G46" s="68"/>
      <c r="H46" s="460"/>
      <c r="I46" s="461"/>
      <c r="J46" s="352"/>
      <c r="K46" s="365"/>
      <c r="L46" s="68"/>
      <c r="M46" s="460"/>
      <c r="N46" s="461"/>
      <c r="O46" s="353"/>
      <c r="P46" s="367"/>
      <c r="Q46" s="68"/>
      <c r="R46" s="460"/>
      <c r="S46" s="461"/>
      <c r="T46" s="352"/>
      <c r="U46" s="365"/>
      <c r="V46" s="68"/>
      <c r="W46" s="460"/>
      <c r="X46" s="461"/>
      <c r="Y46" s="352"/>
      <c r="Z46" s="365"/>
      <c r="AA46" s="68"/>
      <c r="AB46" s="477"/>
      <c r="AC46" s="478"/>
      <c r="AD46" s="103"/>
      <c r="AE46" s="104"/>
      <c r="AF46" s="68"/>
      <c r="AG46" s="477"/>
      <c r="AH46" s="478"/>
      <c r="AI46" s="103"/>
      <c r="AJ46" s="104"/>
      <c r="AK46" s="68"/>
      <c r="AL46" s="75"/>
      <c r="AO46" t="str">
        <f t="shared" si="14"/>
        <v>Scope 1Location 3: Diesel consumption for energy generationLiters</v>
      </c>
      <c r="AP46" s="40">
        <f t="shared" si="15"/>
        <v>0</v>
      </c>
      <c r="AQ46" s="40">
        <f t="shared" si="16"/>
        <v>0</v>
      </c>
      <c r="AR46" s="40">
        <f t="shared" si="17"/>
        <v>0</v>
      </c>
      <c r="AS46" s="40">
        <f t="shared" si="18"/>
        <v>0</v>
      </c>
      <c r="AT46" s="40">
        <f t="shared" si="19"/>
        <v>0</v>
      </c>
      <c r="AU46" s="40">
        <f t="shared" si="20"/>
        <v>0</v>
      </c>
    </row>
    <row r="47" spans="1:47" ht="68.25">
      <c r="A47" s="2"/>
      <c r="B47" s="75"/>
      <c r="C47" s="68"/>
      <c r="D47" s="379" t="s">
        <v>57</v>
      </c>
      <c r="E47" s="221" t="s">
        <v>58</v>
      </c>
      <c r="F47" s="380" t="s">
        <v>49</v>
      </c>
      <c r="G47" s="68"/>
      <c r="H47" s="458"/>
      <c r="I47" s="459"/>
      <c r="J47" s="352"/>
      <c r="K47" s="365"/>
      <c r="L47" s="68"/>
      <c r="M47" s="458"/>
      <c r="N47" s="459"/>
      <c r="O47" s="352"/>
      <c r="P47" s="365"/>
      <c r="Q47" s="68"/>
      <c r="R47" s="458"/>
      <c r="S47" s="459"/>
      <c r="T47" s="352"/>
      <c r="U47" s="365"/>
      <c r="V47" s="68"/>
      <c r="W47" s="458"/>
      <c r="X47" s="459"/>
      <c r="Y47" s="352"/>
      <c r="Z47" s="365"/>
      <c r="AA47" s="68"/>
      <c r="AB47" s="479"/>
      <c r="AC47" s="480"/>
      <c r="AD47" s="103"/>
      <c r="AE47" s="104"/>
      <c r="AF47" s="68"/>
      <c r="AG47" s="479"/>
      <c r="AH47" s="480"/>
      <c r="AI47" s="103"/>
      <c r="AJ47" s="104"/>
      <c r="AK47" s="68"/>
      <c r="AL47" s="75"/>
      <c r="AO47" t="str">
        <f t="shared" si="14"/>
        <v>Scope 1Location 3: Petrol consumption for energy generationLiters</v>
      </c>
      <c r="AP47" s="40">
        <f t="shared" si="15"/>
        <v>0</v>
      </c>
      <c r="AQ47" s="40">
        <f t="shared" si="16"/>
        <v>0</v>
      </c>
      <c r="AR47" s="40">
        <f t="shared" si="17"/>
        <v>0</v>
      </c>
      <c r="AS47" s="40">
        <f t="shared" si="18"/>
        <v>0</v>
      </c>
      <c r="AT47" s="40">
        <f t="shared" si="19"/>
        <v>0</v>
      </c>
      <c r="AU47" s="40">
        <f t="shared" si="20"/>
        <v>0</v>
      </c>
    </row>
    <row r="48" spans="1:47" ht="42.75">
      <c r="A48" s="2"/>
      <c r="B48" s="75"/>
      <c r="C48" s="68"/>
      <c r="D48" s="449" t="s">
        <v>59</v>
      </c>
      <c r="E48" s="221" t="s">
        <v>60</v>
      </c>
      <c r="F48" s="455" t="s">
        <v>61</v>
      </c>
      <c r="G48" s="68"/>
      <c r="H48" s="366" t="s">
        <v>62</v>
      </c>
      <c r="I48" s="355"/>
      <c r="J48" s="356"/>
      <c r="K48" s="367"/>
      <c r="L48" s="68"/>
      <c r="M48" s="366" t="s">
        <v>62</v>
      </c>
      <c r="N48" s="355"/>
      <c r="O48" s="356"/>
      <c r="P48" s="367"/>
      <c r="Q48" s="68"/>
      <c r="R48" s="366" t="s">
        <v>62</v>
      </c>
      <c r="S48" s="355"/>
      <c r="T48" s="356"/>
      <c r="U48" s="367"/>
      <c r="V48" s="68"/>
      <c r="W48" s="366" t="s">
        <v>62</v>
      </c>
      <c r="X48" s="355"/>
      <c r="Y48" s="356"/>
      <c r="Z48" s="367"/>
      <c r="AA48" s="68"/>
      <c r="AB48" s="105" t="s">
        <v>62</v>
      </c>
      <c r="AC48" s="107"/>
      <c r="AD48" s="106"/>
      <c r="AE48" s="104"/>
      <c r="AF48" s="68"/>
      <c r="AG48" s="105" t="s">
        <v>62</v>
      </c>
      <c r="AH48" s="107"/>
      <c r="AI48" s="106"/>
      <c r="AJ48" s="104"/>
      <c r="AK48" s="68"/>
      <c r="AL48" s="75"/>
      <c r="AO48" t="str">
        <f>"Scope 1"&amp;$D$43&amp;D48&amp;F48&amp;I48</f>
        <v>Scope 1Location 3: Refrigerant leakagekg</v>
      </c>
      <c r="AP48" s="40">
        <f t="shared" si="15"/>
        <v>0</v>
      </c>
      <c r="AQ48" s="40">
        <f t="shared" si="16"/>
        <v>0</v>
      </c>
      <c r="AR48" s="40">
        <f t="shared" si="17"/>
        <v>0</v>
      </c>
      <c r="AS48" s="40">
        <f t="shared" si="18"/>
        <v>0</v>
      </c>
      <c r="AT48" s="40">
        <f t="shared" si="19"/>
        <v>0</v>
      </c>
      <c r="AU48" s="40">
        <f t="shared" si="20"/>
        <v>0</v>
      </c>
    </row>
    <row r="49" spans="1:47" ht="42.75">
      <c r="A49" s="2"/>
      <c r="B49" s="75"/>
      <c r="C49" s="68"/>
      <c r="D49" s="450"/>
      <c r="E49" s="223" t="s">
        <v>63</v>
      </c>
      <c r="F49" s="456"/>
      <c r="G49" s="68"/>
      <c r="H49" s="368" t="s">
        <v>62</v>
      </c>
      <c r="I49" s="349"/>
      <c r="J49" s="348"/>
      <c r="K49" s="365"/>
      <c r="L49" s="68"/>
      <c r="M49" s="368" t="s">
        <v>62</v>
      </c>
      <c r="N49" s="349"/>
      <c r="O49" s="348"/>
      <c r="P49" s="365"/>
      <c r="Q49" s="68"/>
      <c r="R49" s="368" t="s">
        <v>62</v>
      </c>
      <c r="S49" s="349"/>
      <c r="T49" s="348"/>
      <c r="U49" s="365"/>
      <c r="V49" s="68"/>
      <c r="W49" s="368" t="s">
        <v>62</v>
      </c>
      <c r="X49" s="349"/>
      <c r="Y49" s="348"/>
      <c r="Z49" s="365"/>
      <c r="AA49" s="68"/>
      <c r="AB49" s="105" t="s">
        <v>62</v>
      </c>
      <c r="AC49" s="107"/>
      <c r="AD49" s="106"/>
      <c r="AE49" s="104"/>
      <c r="AF49" s="68"/>
      <c r="AG49" s="105" t="s">
        <v>62</v>
      </c>
      <c r="AH49" s="107"/>
      <c r="AI49" s="106"/>
      <c r="AJ49" s="104"/>
      <c r="AK49" s="68"/>
      <c r="AL49" s="75"/>
      <c r="AO49" t="str">
        <f>"Scope 1"&amp;$D$43&amp;D48&amp;F48&amp;I49</f>
        <v>Scope 1Location 3: Refrigerant leakagekg</v>
      </c>
      <c r="AP49" s="40">
        <f t="shared" si="15"/>
        <v>0</v>
      </c>
      <c r="AQ49" s="40">
        <f t="shared" si="16"/>
        <v>0</v>
      </c>
      <c r="AR49" s="40">
        <f t="shared" si="17"/>
        <v>0</v>
      </c>
      <c r="AS49" s="40">
        <f t="shared" si="18"/>
        <v>0</v>
      </c>
      <c r="AT49" s="40">
        <f t="shared" si="19"/>
        <v>0</v>
      </c>
      <c r="AU49" s="40">
        <f t="shared" si="20"/>
        <v>0</v>
      </c>
    </row>
    <row r="50" spans="1:47" ht="42.75">
      <c r="A50" s="2"/>
      <c r="B50" s="75"/>
      <c r="C50" s="68"/>
      <c r="D50" s="451"/>
      <c r="E50" s="382" t="s">
        <v>64</v>
      </c>
      <c r="F50" s="457"/>
      <c r="G50" s="68"/>
      <c r="H50" s="369" t="s">
        <v>62</v>
      </c>
      <c r="I50" s="370"/>
      <c r="J50" s="371"/>
      <c r="K50" s="372"/>
      <c r="L50" s="68"/>
      <c r="M50" s="369" t="s">
        <v>62</v>
      </c>
      <c r="N50" s="370"/>
      <c r="O50" s="371"/>
      <c r="P50" s="372"/>
      <c r="Q50" s="68"/>
      <c r="R50" s="369" t="s">
        <v>62</v>
      </c>
      <c r="S50" s="370"/>
      <c r="T50" s="371"/>
      <c r="U50" s="372"/>
      <c r="V50" s="68"/>
      <c r="W50" s="369" t="s">
        <v>62</v>
      </c>
      <c r="X50" s="370"/>
      <c r="Y50" s="371"/>
      <c r="Z50" s="372"/>
      <c r="AA50" s="68"/>
      <c r="AB50" s="108" t="s">
        <v>62</v>
      </c>
      <c r="AC50" s="110"/>
      <c r="AD50" s="109"/>
      <c r="AE50" s="102"/>
      <c r="AF50" s="68"/>
      <c r="AG50" s="108" t="s">
        <v>62</v>
      </c>
      <c r="AH50" s="110"/>
      <c r="AI50" s="109"/>
      <c r="AJ50" s="102"/>
      <c r="AK50" s="68"/>
      <c r="AL50" s="75"/>
      <c r="AO50" t="str">
        <f>"Scope 1"&amp;$D$43&amp;D48&amp;F48&amp;I50</f>
        <v>Scope 1Location 3: Refrigerant leakagekg</v>
      </c>
      <c r="AP50" s="40">
        <f t="shared" si="15"/>
        <v>0</v>
      </c>
      <c r="AQ50" s="40">
        <f t="shared" si="16"/>
        <v>0</v>
      </c>
      <c r="AR50" s="40">
        <f t="shared" si="17"/>
        <v>0</v>
      </c>
      <c r="AS50" s="40">
        <f t="shared" si="18"/>
        <v>0</v>
      </c>
      <c r="AT50" s="40">
        <f t="shared" si="19"/>
        <v>0</v>
      </c>
      <c r="AU50" s="40">
        <f t="shared" si="20"/>
        <v>0</v>
      </c>
    </row>
    <row r="51" spans="1:47">
      <c r="A51" s="2"/>
      <c r="B51" s="75"/>
      <c r="C51" s="68"/>
      <c r="D51" s="68"/>
      <c r="E51" s="68"/>
      <c r="F51" s="68"/>
      <c r="G51" s="68"/>
      <c r="H51" s="68"/>
      <c r="I51" s="68"/>
      <c r="J51" s="93"/>
      <c r="K51" s="68"/>
      <c r="L51" s="68"/>
      <c r="M51" s="68"/>
      <c r="N51" s="68"/>
      <c r="O51" s="93"/>
      <c r="P51" s="68"/>
      <c r="Q51" s="68"/>
      <c r="R51" s="68"/>
      <c r="S51" s="68"/>
      <c r="T51" s="93"/>
      <c r="U51" s="68"/>
      <c r="V51" s="68"/>
      <c r="W51" s="68"/>
      <c r="X51" s="68"/>
      <c r="Y51" s="93"/>
      <c r="Z51" s="68"/>
      <c r="AA51" s="68"/>
      <c r="AB51" s="68"/>
      <c r="AC51" s="68"/>
      <c r="AD51" s="93"/>
      <c r="AE51" s="68"/>
      <c r="AF51" s="68"/>
      <c r="AG51" s="68"/>
      <c r="AH51" s="68"/>
      <c r="AI51" s="93"/>
      <c r="AJ51" s="68"/>
      <c r="AK51" s="68"/>
      <c r="AL51" s="75"/>
      <c r="AP51" s="40"/>
      <c r="AQ51" s="40"/>
      <c r="AR51" s="40"/>
      <c r="AS51" s="40"/>
      <c r="AT51" s="40"/>
      <c r="AU51" s="40"/>
    </row>
    <row r="52" spans="1:47" ht="18.75">
      <c r="A52" s="2"/>
      <c r="B52" s="75"/>
      <c r="C52" s="68"/>
      <c r="D52" s="383" t="str">
        <f>'Company information'!D19&amp;": "&amp;'Company information'!E19</f>
        <v xml:space="preserve">Location 4: </v>
      </c>
      <c r="E52" s="384"/>
      <c r="F52" s="385"/>
      <c r="G52" s="68"/>
      <c r="H52" s="481">
        <v>2020</v>
      </c>
      <c r="I52" s="482"/>
      <c r="J52" s="482"/>
      <c r="K52" s="483"/>
      <c r="L52" s="94"/>
      <c r="M52" s="481">
        <v>2021</v>
      </c>
      <c r="N52" s="482"/>
      <c r="O52" s="482"/>
      <c r="P52" s="483"/>
      <c r="Q52" s="94"/>
      <c r="R52" s="481">
        <v>2022</v>
      </c>
      <c r="S52" s="482"/>
      <c r="T52" s="482"/>
      <c r="U52" s="483"/>
      <c r="V52" s="94"/>
      <c r="W52" s="481">
        <v>2023</v>
      </c>
      <c r="X52" s="482"/>
      <c r="Y52" s="482"/>
      <c r="Z52" s="483"/>
      <c r="AA52" s="94"/>
      <c r="AB52" s="465">
        <v>2024</v>
      </c>
      <c r="AC52" s="466"/>
      <c r="AD52" s="466"/>
      <c r="AE52" s="467"/>
      <c r="AF52" s="94"/>
      <c r="AG52" s="465">
        <v>2025</v>
      </c>
      <c r="AH52" s="466"/>
      <c r="AI52" s="466"/>
      <c r="AJ52" s="467"/>
      <c r="AK52" s="68"/>
      <c r="AL52" s="75"/>
      <c r="AP52" s="39"/>
      <c r="AQ52" s="11"/>
      <c r="AR52" s="30"/>
      <c r="AS52" s="11"/>
      <c r="AT52" s="11"/>
      <c r="AU52" s="11"/>
    </row>
    <row r="53" spans="1:47">
      <c r="A53" s="2"/>
      <c r="B53" s="75"/>
      <c r="C53" s="68"/>
      <c r="D53" s="386" t="s">
        <v>42</v>
      </c>
      <c r="E53" s="219" t="s">
        <v>43</v>
      </c>
      <c r="F53" s="387" t="s">
        <v>44</v>
      </c>
      <c r="G53" s="68"/>
      <c r="H53" s="396"/>
      <c r="I53" s="158"/>
      <c r="J53" s="159" t="s">
        <v>45</v>
      </c>
      <c r="K53" s="398" t="s">
        <v>46</v>
      </c>
      <c r="L53" s="68"/>
      <c r="M53" s="396"/>
      <c r="N53" s="158"/>
      <c r="O53" s="159" t="s">
        <v>45</v>
      </c>
      <c r="P53" s="398" t="s">
        <v>46</v>
      </c>
      <c r="Q53" s="68"/>
      <c r="R53" s="396"/>
      <c r="S53" s="158"/>
      <c r="T53" s="159" t="s">
        <v>45</v>
      </c>
      <c r="U53" s="398" t="s">
        <v>46</v>
      </c>
      <c r="V53" s="68"/>
      <c r="W53" s="396"/>
      <c r="X53" s="158"/>
      <c r="Y53" s="159" t="s">
        <v>45</v>
      </c>
      <c r="Z53" s="398" t="s">
        <v>46</v>
      </c>
      <c r="AA53" s="68"/>
      <c r="AB53" s="95"/>
      <c r="AC53" s="96"/>
      <c r="AD53" s="97" t="s">
        <v>45</v>
      </c>
      <c r="AE53" s="98" t="s">
        <v>46</v>
      </c>
      <c r="AF53" s="68"/>
      <c r="AG53" s="95"/>
      <c r="AH53" s="96"/>
      <c r="AI53" s="97" t="s">
        <v>45</v>
      </c>
      <c r="AJ53" s="98" t="s">
        <v>46</v>
      </c>
      <c r="AK53" s="68"/>
      <c r="AL53" s="75"/>
      <c r="AP53">
        <v>2020</v>
      </c>
      <c r="AQ53">
        <v>2021</v>
      </c>
      <c r="AR53">
        <v>2022</v>
      </c>
      <c r="AS53">
        <v>2023</v>
      </c>
      <c r="AT53">
        <v>2024</v>
      </c>
      <c r="AU53">
        <v>2025</v>
      </c>
    </row>
    <row r="54" spans="1:47" ht="57.75">
      <c r="A54" s="2"/>
      <c r="B54" s="75"/>
      <c r="C54" s="68"/>
      <c r="D54" s="379" t="s">
        <v>52</v>
      </c>
      <c r="E54" s="221" t="s">
        <v>53</v>
      </c>
      <c r="F54" s="388" t="s">
        <v>54</v>
      </c>
      <c r="G54" s="68"/>
      <c r="H54" s="460"/>
      <c r="I54" s="461"/>
      <c r="J54" s="358"/>
      <c r="K54" s="405"/>
      <c r="L54" s="68"/>
      <c r="M54" s="460"/>
      <c r="N54" s="461"/>
      <c r="O54" s="347"/>
      <c r="P54" s="399"/>
      <c r="Q54" s="68"/>
      <c r="R54" s="460"/>
      <c r="S54" s="461"/>
      <c r="T54" s="347"/>
      <c r="U54" s="399"/>
      <c r="V54" s="68"/>
      <c r="W54" s="460"/>
      <c r="X54" s="461"/>
      <c r="Y54" s="347"/>
      <c r="Z54" s="399"/>
      <c r="AA54" s="68"/>
      <c r="AB54" s="475"/>
      <c r="AC54" s="476"/>
      <c r="AD54" s="103"/>
      <c r="AE54" s="104"/>
      <c r="AF54" s="68"/>
      <c r="AG54" s="475"/>
      <c r="AH54" s="476"/>
      <c r="AI54" s="103"/>
      <c r="AJ54" s="104"/>
      <c r="AK54" s="68"/>
      <c r="AL54" s="75"/>
      <c r="AO54" t="str">
        <f t="shared" ref="AO54:AO56" si="21">"Scope 1"&amp;$D$52&amp;D54&amp;F54&amp;H54</f>
        <v>Scope 1Location 4: Natural gasSelect unit</v>
      </c>
      <c r="AP54" s="40">
        <f t="shared" ref="AP54:AP59" si="22">J54</f>
        <v>0</v>
      </c>
      <c r="AQ54" s="40">
        <f t="shared" ref="AQ54:AQ59" si="23">O54</f>
        <v>0</v>
      </c>
      <c r="AR54" s="40">
        <f t="shared" ref="AR54:AR59" si="24">T54</f>
        <v>0</v>
      </c>
      <c r="AS54" s="40">
        <f t="shared" ref="AS54:AS59" si="25">Y54</f>
        <v>0</v>
      </c>
      <c r="AT54" s="40">
        <f t="shared" ref="AT54:AT59" si="26">AD54</f>
        <v>0</v>
      </c>
      <c r="AU54" s="40">
        <f t="shared" ref="AU54:AU59" si="27">AI54</f>
        <v>0</v>
      </c>
    </row>
    <row r="55" spans="1:47" ht="68.25">
      <c r="A55" s="2"/>
      <c r="B55" s="75"/>
      <c r="C55" s="68"/>
      <c r="D55" s="379" t="s">
        <v>55</v>
      </c>
      <c r="E55" s="221" t="s">
        <v>56</v>
      </c>
      <c r="F55" s="381" t="s">
        <v>49</v>
      </c>
      <c r="G55" s="68"/>
      <c r="H55" s="460"/>
      <c r="I55" s="461"/>
      <c r="J55" s="352"/>
      <c r="K55" s="365"/>
      <c r="L55" s="68"/>
      <c r="M55" s="460"/>
      <c r="N55" s="461"/>
      <c r="O55" s="352"/>
      <c r="P55" s="365"/>
      <c r="Q55" s="68"/>
      <c r="R55" s="460"/>
      <c r="S55" s="461"/>
      <c r="T55" s="352"/>
      <c r="U55" s="365"/>
      <c r="V55" s="68"/>
      <c r="W55" s="460"/>
      <c r="X55" s="461"/>
      <c r="Y55" s="352"/>
      <c r="Z55" s="365"/>
      <c r="AA55" s="68"/>
      <c r="AB55" s="477"/>
      <c r="AC55" s="478"/>
      <c r="AD55" s="103"/>
      <c r="AE55" s="104"/>
      <c r="AF55" s="68"/>
      <c r="AG55" s="477"/>
      <c r="AH55" s="478"/>
      <c r="AI55" s="103"/>
      <c r="AJ55" s="104"/>
      <c r="AK55" s="68"/>
      <c r="AL55" s="75"/>
      <c r="AO55" t="str">
        <f t="shared" si="21"/>
        <v>Scope 1Location 4: Diesel consumption for energy generationLiters</v>
      </c>
      <c r="AP55" s="40">
        <f t="shared" si="22"/>
        <v>0</v>
      </c>
      <c r="AQ55" s="40">
        <f t="shared" si="23"/>
        <v>0</v>
      </c>
      <c r="AR55" s="40">
        <f t="shared" si="24"/>
        <v>0</v>
      </c>
      <c r="AS55" s="40">
        <f t="shared" si="25"/>
        <v>0</v>
      </c>
      <c r="AT55" s="40">
        <f t="shared" si="26"/>
        <v>0</v>
      </c>
      <c r="AU55" s="40">
        <f t="shared" si="27"/>
        <v>0</v>
      </c>
    </row>
    <row r="56" spans="1:47" ht="68.25">
      <c r="A56" s="2"/>
      <c r="B56" s="75"/>
      <c r="C56" s="68"/>
      <c r="D56" s="379" t="s">
        <v>57</v>
      </c>
      <c r="E56" s="221" t="s">
        <v>58</v>
      </c>
      <c r="F56" s="381" t="s">
        <v>49</v>
      </c>
      <c r="G56" s="68"/>
      <c r="H56" s="458"/>
      <c r="I56" s="459"/>
      <c r="J56" s="352"/>
      <c r="K56" s="365"/>
      <c r="L56" s="68"/>
      <c r="M56" s="458"/>
      <c r="N56" s="459"/>
      <c r="O56" s="352"/>
      <c r="P56" s="365"/>
      <c r="Q56" s="68"/>
      <c r="R56" s="458"/>
      <c r="S56" s="459"/>
      <c r="T56" s="352"/>
      <c r="U56" s="365"/>
      <c r="V56" s="68"/>
      <c r="W56" s="458"/>
      <c r="X56" s="459"/>
      <c r="Y56" s="353"/>
      <c r="Z56" s="367"/>
      <c r="AA56" s="68"/>
      <c r="AB56" s="479"/>
      <c r="AC56" s="480"/>
      <c r="AD56" s="103"/>
      <c r="AE56" s="104"/>
      <c r="AF56" s="68"/>
      <c r="AG56" s="479"/>
      <c r="AH56" s="480"/>
      <c r="AI56" s="103"/>
      <c r="AJ56" s="104"/>
      <c r="AK56" s="68"/>
      <c r="AL56" s="75"/>
      <c r="AO56" t="str">
        <f t="shared" si="21"/>
        <v>Scope 1Location 4: Petrol consumption for energy generationLiters</v>
      </c>
      <c r="AP56" s="40">
        <f t="shared" si="22"/>
        <v>0</v>
      </c>
      <c r="AQ56" s="40">
        <f t="shared" si="23"/>
        <v>0</v>
      </c>
      <c r="AR56" s="40">
        <f t="shared" si="24"/>
        <v>0</v>
      </c>
      <c r="AS56" s="40">
        <f t="shared" si="25"/>
        <v>0</v>
      </c>
      <c r="AT56" s="40">
        <f t="shared" si="26"/>
        <v>0</v>
      </c>
      <c r="AU56" s="40">
        <f t="shared" si="27"/>
        <v>0</v>
      </c>
    </row>
    <row r="57" spans="1:47" ht="48.95" customHeight="1">
      <c r="A57" s="2"/>
      <c r="B57" s="75"/>
      <c r="C57" s="68"/>
      <c r="D57" s="449" t="s">
        <v>59</v>
      </c>
      <c r="E57" s="221" t="s">
        <v>60</v>
      </c>
      <c r="F57" s="484" t="s">
        <v>61</v>
      </c>
      <c r="G57" s="68"/>
      <c r="H57" s="366" t="s">
        <v>62</v>
      </c>
      <c r="I57" s="355"/>
      <c r="J57" s="356"/>
      <c r="K57" s="367"/>
      <c r="L57" s="68"/>
      <c r="M57" s="366" t="s">
        <v>62</v>
      </c>
      <c r="N57" s="355"/>
      <c r="O57" s="356"/>
      <c r="P57" s="367"/>
      <c r="Q57" s="68"/>
      <c r="R57" s="366" t="s">
        <v>62</v>
      </c>
      <c r="S57" s="355"/>
      <c r="T57" s="356"/>
      <c r="U57" s="367"/>
      <c r="V57" s="68"/>
      <c r="W57" s="366" t="s">
        <v>62</v>
      </c>
      <c r="X57" s="355"/>
      <c r="Y57" s="354"/>
      <c r="Z57" s="365"/>
      <c r="AA57" s="68"/>
      <c r="AB57" s="105" t="s">
        <v>62</v>
      </c>
      <c r="AC57" s="107"/>
      <c r="AD57" s="106"/>
      <c r="AE57" s="104"/>
      <c r="AF57" s="68"/>
      <c r="AG57" s="105" t="s">
        <v>62</v>
      </c>
      <c r="AH57" s="107"/>
      <c r="AI57" s="106"/>
      <c r="AJ57" s="104"/>
      <c r="AK57" s="68"/>
      <c r="AL57" s="75"/>
      <c r="AO57" t="str">
        <f>"Scope 1"&amp;$D$52&amp;D57&amp;F57&amp;I57</f>
        <v>Scope 1Location 4: Refrigerant leakagekg</v>
      </c>
      <c r="AP57" s="40">
        <f t="shared" si="22"/>
        <v>0</v>
      </c>
      <c r="AQ57" s="40">
        <f t="shared" si="23"/>
        <v>0</v>
      </c>
      <c r="AR57" s="40">
        <f t="shared" si="24"/>
        <v>0</v>
      </c>
      <c r="AS57" s="40">
        <f t="shared" si="25"/>
        <v>0</v>
      </c>
      <c r="AT57" s="40">
        <f t="shared" si="26"/>
        <v>0</v>
      </c>
      <c r="AU57" s="40">
        <f t="shared" si="27"/>
        <v>0</v>
      </c>
    </row>
    <row r="58" spans="1:47" ht="48.95" customHeight="1">
      <c r="A58" s="2"/>
      <c r="B58" s="75"/>
      <c r="C58" s="68"/>
      <c r="D58" s="450"/>
      <c r="E58" s="223" t="s">
        <v>63</v>
      </c>
      <c r="F58" s="456"/>
      <c r="G58" s="68"/>
      <c r="H58" s="368" t="s">
        <v>62</v>
      </c>
      <c r="I58" s="349"/>
      <c r="J58" s="348"/>
      <c r="K58" s="365"/>
      <c r="L58" s="68"/>
      <c r="M58" s="368" t="s">
        <v>62</v>
      </c>
      <c r="N58" s="349"/>
      <c r="O58" s="348"/>
      <c r="P58" s="365"/>
      <c r="Q58" s="68"/>
      <c r="R58" s="368" t="s">
        <v>62</v>
      </c>
      <c r="S58" s="349"/>
      <c r="T58" s="348"/>
      <c r="U58" s="365"/>
      <c r="V58" s="68"/>
      <c r="W58" s="368" t="s">
        <v>62</v>
      </c>
      <c r="X58" s="349"/>
      <c r="Y58" s="348"/>
      <c r="Z58" s="365"/>
      <c r="AA58" s="68"/>
      <c r="AB58" s="105" t="s">
        <v>62</v>
      </c>
      <c r="AC58" s="107"/>
      <c r="AD58" s="106"/>
      <c r="AE58" s="104"/>
      <c r="AF58" s="68"/>
      <c r="AG58" s="105" t="s">
        <v>62</v>
      </c>
      <c r="AH58" s="107"/>
      <c r="AI58" s="106"/>
      <c r="AJ58" s="104"/>
      <c r="AK58" s="68"/>
      <c r="AL58" s="75"/>
      <c r="AO58" t="str">
        <f>"Scope 1"&amp;$D$52&amp;D57&amp;F57&amp;I58</f>
        <v>Scope 1Location 4: Refrigerant leakagekg</v>
      </c>
      <c r="AP58" s="40">
        <f t="shared" si="22"/>
        <v>0</v>
      </c>
      <c r="AQ58" s="40">
        <f t="shared" si="23"/>
        <v>0</v>
      </c>
      <c r="AR58" s="40">
        <f t="shared" si="24"/>
        <v>0</v>
      </c>
      <c r="AS58" s="40">
        <f t="shared" si="25"/>
        <v>0</v>
      </c>
      <c r="AT58" s="40">
        <f t="shared" si="26"/>
        <v>0</v>
      </c>
      <c r="AU58" s="40">
        <f t="shared" si="27"/>
        <v>0</v>
      </c>
    </row>
    <row r="59" spans="1:47" ht="48.95" customHeight="1">
      <c r="A59" s="2"/>
      <c r="B59" s="75"/>
      <c r="C59" s="68"/>
      <c r="D59" s="486"/>
      <c r="E59" s="222" t="s">
        <v>64</v>
      </c>
      <c r="F59" s="487"/>
      <c r="G59" s="68"/>
      <c r="H59" s="369" t="s">
        <v>62</v>
      </c>
      <c r="I59" s="370"/>
      <c r="J59" s="371"/>
      <c r="K59" s="372"/>
      <c r="L59" s="68"/>
      <c r="M59" s="369" t="s">
        <v>62</v>
      </c>
      <c r="N59" s="370"/>
      <c r="O59" s="371"/>
      <c r="P59" s="372"/>
      <c r="Q59" s="68"/>
      <c r="R59" s="369" t="s">
        <v>62</v>
      </c>
      <c r="S59" s="370"/>
      <c r="T59" s="371"/>
      <c r="U59" s="372"/>
      <c r="V59" s="68"/>
      <c r="W59" s="369" t="s">
        <v>62</v>
      </c>
      <c r="X59" s="370"/>
      <c r="Y59" s="371"/>
      <c r="Z59" s="372"/>
      <c r="AA59" s="68"/>
      <c r="AB59" s="108" t="s">
        <v>62</v>
      </c>
      <c r="AC59" s="110"/>
      <c r="AD59" s="109"/>
      <c r="AE59" s="102"/>
      <c r="AF59" s="68"/>
      <c r="AG59" s="108" t="s">
        <v>62</v>
      </c>
      <c r="AH59" s="110"/>
      <c r="AI59" s="109"/>
      <c r="AJ59" s="102"/>
      <c r="AK59" s="68"/>
      <c r="AL59" s="75"/>
      <c r="AO59" t="str">
        <f>"Scope 1"&amp;$D$52&amp;D57&amp;F57&amp;I59</f>
        <v>Scope 1Location 4: Refrigerant leakagekg</v>
      </c>
      <c r="AP59" s="40">
        <f t="shared" si="22"/>
        <v>0</v>
      </c>
      <c r="AQ59" s="40">
        <f t="shared" si="23"/>
        <v>0</v>
      </c>
      <c r="AR59" s="40">
        <f t="shared" si="24"/>
        <v>0</v>
      </c>
      <c r="AS59" s="40">
        <f t="shared" si="25"/>
        <v>0</v>
      </c>
      <c r="AT59" s="40">
        <f t="shared" si="26"/>
        <v>0</v>
      </c>
      <c r="AU59" s="40">
        <f t="shared" si="27"/>
        <v>0</v>
      </c>
    </row>
    <row r="60" spans="1:47" ht="14.65" customHeight="1">
      <c r="A60" s="2"/>
      <c r="B60" s="75"/>
      <c r="C60" s="68"/>
      <c r="D60" s="390"/>
      <c r="E60" s="391"/>
      <c r="F60" s="392"/>
      <c r="G60" s="68"/>
      <c r="H60" s="68"/>
      <c r="I60" s="68"/>
      <c r="J60" s="93"/>
      <c r="K60" s="68"/>
      <c r="L60" s="68"/>
      <c r="M60" s="68"/>
      <c r="N60" s="68"/>
      <c r="O60" s="93"/>
      <c r="P60" s="68"/>
      <c r="Q60" s="68"/>
      <c r="R60" s="68"/>
      <c r="S60" s="68"/>
      <c r="T60" s="93"/>
      <c r="U60" s="68"/>
      <c r="V60" s="68"/>
      <c r="W60" s="68"/>
      <c r="X60" s="68"/>
      <c r="Y60" s="93"/>
      <c r="Z60" s="68"/>
      <c r="AA60" s="68"/>
      <c r="AB60" s="68"/>
      <c r="AC60" s="68"/>
      <c r="AD60" s="93"/>
      <c r="AE60" s="68"/>
      <c r="AF60" s="68"/>
      <c r="AG60" s="68"/>
      <c r="AH60" s="68"/>
      <c r="AI60" s="93"/>
      <c r="AJ60" s="68"/>
      <c r="AK60" s="68"/>
      <c r="AL60" s="75"/>
      <c r="AP60" s="40"/>
      <c r="AQ60" s="40"/>
      <c r="AR60" s="40"/>
      <c r="AS60" s="40"/>
      <c r="AT60" s="40"/>
      <c r="AU60" s="40"/>
    </row>
    <row r="61" spans="1:47" ht="18" customHeight="1">
      <c r="A61" s="2"/>
      <c r="B61" s="75"/>
      <c r="C61" s="68"/>
      <c r="D61" s="383" t="str">
        <f>'Company information'!D20&amp;": "&amp;'Company information'!E20</f>
        <v xml:space="preserve">Location 5: </v>
      </c>
      <c r="E61" s="384"/>
      <c r="F61" s="385"/>
      <c r="G61" s="68"/>
      <c r="H61" s="481">
        <v>2020</v>
      </c>
      <c r="I61" s="482"/>
      <c r="J61" s="482"/>
      <c r="K61" s="483"/>
      <c r="L61" s="94"/>
      <c r="M61" s="481">
        <v>2021</v>
      </c>
      <c r="N61" s="482"/>
      <c r="O61" s="482"/>
      <c r="P61" s="483"/>
      <c r="Q61" s="94"/>
      <c r="R61" s="481">
        <v>2022</v>
      </c>
      <c r="S61" s="482"/>
      <c r="T61" s="482"/>
      <c r="U61" s="483"/>
      <c r="V61" s="94"/>
      <c r="W61" s="481">
        <v>2023</v>
      </c>
      <c r="X61" s="482"/>
      <c r="Y61" s="482"/>
      <c r="Z61" s="483"/>
      <c r="AA61" s="94"/>
      <c r="AB61" s="465">
        <v>2024</v>
      </c>
      <c r="AC61" s="466"/>
      <c r="AD61" s="466"/>
      <c r="AE61" s="467"/>
      <c r="AF61" s="94"/>
      <c r="AG61" s="465">
        <v>2025</v>
      </c>
      <c r="AH61" s="466"/>
      <c r="AI61" s="466"/>
      <c r="AJ61" s="467"/>
      <c r="AK61" s="68"/>
      <c r="AL61" s="75"/>
      <c r="AP61" s="39"/>
      <c r="AQ61" s="11"/>
      <c r="AR61" s="30"/>
      <c r="AS61" s="11"/>
      <c r="AT61" s="11"/>
      <c r="AU61" s="11"/>
    </row>
    <row r="62" spans="1:47" ht="14.65" customHeight="1">
      <c r="A62" s="2"/>
      <c r="B62" s="75"/>
      <c r="C62" s="68"/>
      <c r="D62" s="386" t="s">
        <v>42</v>
      </c>
      <c r="E62" s="219" t="s">
        <v>43</v>
      </c>
      <c r="F62" s="387" t="s">
        <v>44</v>
      </c>
      <c r="G62" s="68"/>
      <c r="H62" s="396"/>
      <c r="I62" s="158"/>
      <c r="J62" s="350" t="s">
        <v>45</v>
      </c>
      <c r="K62" s="397" t="s">
        <v>46</v>
      </c>
      <c r="L62" s="68"/>
      <c r="M62" s="396"/>
      <c r="N62" s="158"/>
      <c r="O62" s="350" t="s">
        <v>45</v>
      </c>
      <c r="P62" s="397" t="s">
        <v>46</v>
      </c>
      <c r="Q62" s="68"/>
      <c r="R62" s="396"/>
      <c r="S62" s="158"/>
      <c r="T62" s="159" t="s">
        <v>45</v>
      </c>
      <c r="U62" s="398" t="s">
        <v>46</v>
      </c>
      <c r="V62" s="68"/>
      <c r="W62" s="396"/>
      <c r="X62" s="158"/>
      <c r="Y62" s="159" t="s">
        <v>45</v>
      </c>
      <c r="Z62" s="398" t="s">
        <v>46</v>
      </c>
      <c r="AA62" s="68"/>
      <c r="AB62" s="95"/>
      <c r="AC62" s="96"/>
      <c r="AD62" s="97" t="s">
        <v>45</v>
      </c>
      <c r="AE62" s="98" t="s">
        <v>46</v>
      </c>
      <c r="AF62" s="68"/>
      <c r="AG62" s="95"/>
      <c r="AH62" s="96"/>
      <c r="AI62" s="97" t="s">
        <v>45</v>
      </c>
      <c r="AJ62" s="98" t="s">
        <v>46</v>
      </c>
      <c r="AK62" s="68"/>
      <c r="AL62" s="75"/>
      <c r="AP62">
        <v>2020</v>
      </c>
      <c r="AQ62">
        <v>2021</v>
      </c>
      <c r="AR62">
        <v>2022</v>
      </c>
      <c r="AS62">
        <v>2023</v>
      </c>
      <c r="AT62">
        <v>2024</v>
      </c>
      <c r="AU62">
        <v>2025</v>
      </c>
    </row>
    <row r="63" spans="1:47" ht="57" customHeight="1">
      <c r="A63" s="2"/>
      <c r="B63" s="75"/>
      <c r="C63" s="68"/>
      <c r="D63" s="379" t="s">
        <v>52</v>
      </c>
      <c r="E63" s="221" t="s">
        <v>53</v>
      </c>
      <c r="F63" s="388" t="s">
        <v>54</v>
      </c>
      <c r="G63" s="68"/>
      <c r="H63" s="460"/>
      <c r="I63" s="461"/>
      <c r="J63" s="352"/>
      <c r="K63" s="365"/>
      <c r="L63" s="68"/>
      <c r="M63" s="460"/>
      <c r="N63" s="461"/>
      <c r="O63" s="352"/>
      <c r="P63" s="365"/>
      <c r="Q63" s="68"/>
      <c r="R63" s="460"/>
      <c r="S63" s="461"/>
      <c r="T63" s="347"/>
      <c r="U63" s="399"/>
      <c r="V63" s="68"/>
      <c r="W63" s="460"/>
      <c r="X63" s="461"/>
      <c r="Y63" s="347"/>
      <c r="Z63" s="399"/>
      <c r="AA63" s="68"/>
      <c r="AB63" s="475"/>
      <c r="AC63" s="476"/>
      <c r="AD63" s="103"/>
      <c r="AE63" s="104"/>
      <c r="AF63" s="68"/>
      <c r="AG63" s="475"/>
      <c r="AH63" s="476"/>
      <c r="AI63" s="103"/>
      <c r="AJ63" s="104"/>
      <c r="AK63" s="68"/>
      <c r="AL63" s="75"/>
      <c r="AO63" t="str">
        <f t="shared" ref="AO63:AO65" si="28">"Scope 1"&amp;$D$61&amp;D63&amp;F63&amp;H63</f>
        <v>Scope 1Location 5: Natural gasSelect unit</v>
      </c>
      <c r="AP63" s="40">
        <f t="shared" ref="AP63:AP68" si="29">J63</f>
        <v>0</v>
      </c>
      <c r="AQ63" s="40">
        <f t="shared" ref="AQ63:AQ68" si="30">O63</f>
        <v>0</v>
      </c>
      <c r="AR63" s="40">
        <f t="shared" ref="AR63:AR68" si="31">T63</f>
        <v>0</v>
      </c>
      <c r="AS63" s="40">
        <f t="shared" ref="AS63:AS68" si="32">Y63</f>
        <v>0</v>
      </c>
      <c r="AT63" s="40">
        <f t="shared" ref="AT63:AT68" si="33">AD63</f>
        <v>0</v>
      </c>
      <c r="AU63" s="40">
        <f t="shared" ref="AU63:AU68" si="34">AI63</f>
        <v>0</v>
      </c>
    </row>
    <row r="64" spans="1:47" ht="57" customHeight="1">
      <c r="A64" s="2"/>
      <c r="B64" s="75"/>
      <c r="C64" s="68"/>
      <c r="D64" s="379" t="s">
        <v>55</v>
      </c>
      <c r="E64" s="221" t="s">
        <v>56</v>
      </c>
      <c r="F64" s="381" t="s">
        <v>49</v>
      </c>
      <c r="G64" s="68"/>
      <c r="H64" s="460"/>
      <c r="I64" s="461"/>
      <c r="J64" s="353"/>
      <c r="K64" s="367"/>
      <c r="L64" s="68"/>
      <c r="M64" s="460"/>
      <c r="N64" s="461"/>
      <c r="O64" s="353"/>
      <c r="P64" s="367"/>
      <c r="Q64" s="68"/>
      <c r="R64" s="460"/>
      <c r="S64" s="461"/>
      <c r="T64" s="352"/>
      <c r="U64" s="365"/>
      <c r="V64" s="68"/>
      <c r="W64" s="460"/>
      <c r="X64" s="461"/>
      <c r="Y64" s="352"/>
      <c r="Z64" s="365"/>
      <c r="AA64" s="68"/>
      <c r="AB64" s="477"/>
      <c r="AC64" s="478"/>
      <c r="AD64" s="103"/>
      <c r="AE64" s="104"/>
      <c r="AF64" s="68"/>
      <c r="AG64" s="477"/>
      <c r="AH64" s="478"/>
      <c r="AI64" s="103"/>
      <c r="AJ64" s="104"/>
      <c r="AK64" s="68"/>
      <c r="AL64" s="75"/>
      <c r="AO64" t="str">
        <f t="shared" si="28"/>
        <v>Scope 1Location 5: Diesel consumption for energy generationLiters</v>
      </c>
      <c r="AP64" s="40">
        <f t="shared" si="29"/>
        <v>0</v>
      </c>
      <c r="AQ64" s="40">
        <f t="shared" si="30"/>
        <v>0</v>
      </c>
      <c r="AR64" s="40">
        <f t="shared" si="31"/>
        <v>0</v>
      </c>
      <c r="AS64" s="40">
        <f t="shared" si="32"/>
        <v>0</v>
      </c>
      <c r="AT64" s="40">
        <f t="shared" si="33"/>
        <v>0</v>
      </c>
      <c r="AU64" s="40">
        <f t="shared" si="34"/>
        <v>0</v>
      </c>
    </row>
    <row r="65" spans="1:47" ht="57" customHeight="1">
      <c r="A65" s="2"/>
      <c r="B65" s="75"/>
      <c r="C65" s="68"/>
      <c r="D65" s="379" t="s">
        <v>57</v>
      </c>
      <c r="E65" s="221" t="s">
        <v>58</v>
      </c>
      <c r="F65" s="380" t="s">
        <v>49</v>
      </c>
      <c r="G65" s="68"/>
      <c r="H65" s="458"/>
      <c r="I65" s="459"/>
      <c r="J65" s="352"/>
      <c r="K65" s="365"/>
      <c r="L65" s="68"/>
      <c r="M65" s="458"/>
      <c r="N65" s="459"/>
      <c r="O65" s="352"/>
      <c r="P65" s="365"/>
      <c r="Q65" s="68"/>
      <c r="R65" s="458"/>
      <c r="S65" s="459"/>
      <c r="T65" s="352"/>
      <c r="U65" s="365"/>
      <c r="V65" s="68"/>
      <c r="W65" s="458"/>
      <c r="X65" s="459"/>
      <c r="Y65" s="352"/>
      <c r="Z65" s="365"/>
      <c r="AA65" s="68"/>
      <c r="AB65" s="479"/>
      <c r="AC65" s="480"/>
      <c r="AD65" s="103"/>
      <c r="AE65" s="104"/>
      <c r="AF65" s="68"/>
      <c r="AG65" s="479"/>
      <c r="AH65" s="480"/>
      <c r="AI65" s="103"/>
      <c r="AJ65" s="104"/>
      <c r="AK65" s="68"/>
      <c r="AL65" s="75"/>
      <c r="AO65" t="str">
        <f t="shared" si="28"/>
        <v>Scope 1Location 5: Petrol consumption for energy generationLiters</v>
      </c>
      <c r="AP65" s="40">
        <f t="shared" si="29"/>
        <v>0</v>
      </c>
      <c r="AQ65" s="40">
        <f t="shared" si="30"/>
        <v>0</v>
      </c>
      <c r="AR65" s="40">
        <f t="shared" si="31"/>
        <v>0</v>
      </c>
      <c r="AS65" s="40">
        <f t="shared" si="32"/>
        <v>0</v>
      </c>
      <c r="AT65" s="40">
        <f t="shared" si="33"/>
        <v>0</v>
      </c>
      <c r="AU65" s="40">
        <f t="shared" si="34"/>
        <v>0</v>
      </c>
    </row>
    <row r="66" spans="1:47" ht="48" customHeight="1">
      <c r="A66" s="2"/>
      <c r="B66" s="75"/>
      <c r="C66" s="68"/>
      <c r="D66" s="449" t="s">
        <v>59</v>
      </c>
      <c r="E66" s="221" t="s">
        <v>60</v>
      </c>
      <c r="F66" s="455" t="s">
        <v>61</v>
      </c>
      <c r="G66" s="68"/>
      <c r="H66" s="366" t="s">
        <v>62</v>
      </c>
      <c r="I66" s="355"/>
      <c r="J66" s="356"/>
      <c r="K66" s="367"/>
      <c r="L66" s="68"/>
      <c r="M66" s="366" t="s">
        <v>62</v>
      </c>
      <c r="N66" s="355"/>
      <c r="O66" s="356"/>
      <c r="P66" s="367"/>
      <c r="Q66" s="68"/>
      <c r="R66" s="366" t="s">
        <v>62</v>
      </c>
      <c r="S66" s="355"/>
      <c r="T66" s="356"/>
      <c r="U66" s="367"/>
      <c r="V66" s="68"/>
      <c r="W66" s="366" t="s">
        <v>62</v>
      </c>
      <c r="X66" s="355"/>
      <c r="Y66" s="356"/>
      <c r="Z66" s="367"/>
      <c r="AA66" s="68"/>
      <c r="AB66" s="105" t="s">
        <v>62</v>
      </c>
      <c r="AC66" s="107"/>
      <c r="AD66" s="106"/>
      <c r="AE66" s="104"/>
      <c r="AF66" s="68"/>
      <c r="AG66" s="105" t="s">
        <v>62</v>
      </c>
      <c r="AH66" s="107"/>
      <c r="AI66" s="106"/>
      <c r="AJ66" s="104"/>
      <c r="AK66" s="68"/>
      <c r="AL66" s="75"/>
      <c r="AO66" t="str">
        <f>"Scope 1"&amp;$D$61&amp;D66&amp;F66&amp;I66</f>
        <v>Scope 1Location 5: Refrigerant leakagekg</v>
      </c>
      <c r="AP66" s="40">
        <f t="shared" si="29"/>
        <v>0</v>
      </c>
      <c r="AQ66" s="40">
        <f t="shared" si="30"/>
        <v>0</v>
      </c>
      <c r="AR66" s="40">
        <f t="shared" si="31"/>
        <v>0</v>
      </c>
      <c r="AS66" s="40">
        <f t="shared" si="32"/>
        <v>0</v>
      </c>
      <c r="AT66" s="40">
        <f t="shared" si="33"/>
        <v>0</v>
      </c>
      <c r="AU66" s="40">
        <f t="shared" si="34"/>
        <v>0</v>
      </c>
    </row>
    <row r="67" spans="1:47" ht="48" customHeight="1">
      <c r="A67" s="2"/>
      <c r="B67" s="75"/>
      <c r="C67" s="68"/>
      <c r="D67" s="450"/>
      <c r="E67" s="223" t="s">
        <v>63</v>
      </c>
      <c r="F67" s="456"/>
      <c r="G67" s="68"/>
      <c r="H67" s="368" t="s">
        <v>62</v>
      </c>
      <c r="I67" s="349"/>
      <c r="J67" s="348"/>
      <c r="K67" s="365"/>
      <c r="L67" s="68"/>
      <c r="M67" s="368" t="s">
        <v>62</v>
      </c>
      <c r="N67" s="349"/>
      <c r="O67" s="348"/>
      <c r="P67" s="365"/>
      <c r="Q67" s="68"/>
      <c r="R67" s="368" t="s">
        <v>62</v>
      </c>
      <c r="S67" s="349"/>
      <c r="T67" s="348"/>
      <c r="U67" s="365"/>
      <c r="V67" s="68"/>
      <c r="W67" s="368" t="s">
        <v>62</v>
      </c>
      <c r="X67" s="349"/>
      <c r="Y67" s="348"/>
      <c r="Z67" s="365"/>
      <c r="AA67" s="68"/>
      <c r="AB67" s="105" t="s">
        <v>62</v>
      </c>
      <c r="AC67" s="107"/>
      <c r="AD67" s="106"/>
      <c r="AE67" s="104"/>
      <c r="AF67" s="68"/>
      <c r="AG67" s="105" t="s">
        <v>62</v>
      </c>
      <c r="AH67" s="107"/>
      <c r="AI67" s="106"/>
      <c r="AJ67" s="104"/>
      <c r="AK67" s="68"/>
      <c r="AL67" s="75"/>
      <c r="AO67" t="str">
        <f>"Scope 1"&amp;$D$61&amp;D66&amp;F66&amp;I67</f>
        <v>Scope 1Location 5: Refrigerant leakagekg</v>
      </c>
      <c r="AP67" s="40">
        <f t="shared" si="29"/>
        <v>0</v>
      </c>
      <c r="AQ67" s="40">
        <f t="shared" si="30"/>
        <v>0</v>
      </c>
      <c r="AR67" s="40">
        <f t="shared" si="31"/>
        <v>0</v>
      </c>
      <c r="AS67" s="40">
        <f t="shared" si="32"/>
        <v>0</v>
      </c>
      <c r="AT67" s="40">
        <f t="shared" si="33"/>
        <v>0</v>
      </c>
      <c r="AU67" s="40">
        <f t="shared" si="34"/>
        <v>0</v>
      </c>
    </row>
    <row r="68" spans="1:47" ht="48" customHeight="1">
      <c r="A68" s="2"/>
      <c r="B68" s="75"/>
      <c r="C68" s="68"/>
      <c r="D68" s="451"/>
      <c r="E68" s="382" t="s">
        <v>64</v>
      </c>
      <c r="F68" s="457"/>
      <c r="G68" s="68"/>
      <c r="H68" s="369" t="s">
        <v>62</v>
      </c>
      <c r="I68" s="370"/>
      <c r="J68" s="371"/>
      <c r="K68" s="372"/>
      <c r="L68" s="68"/>
      <c r="M68" s="369" t="s">
        <v>62</v>
      </c>
      <c r="N68" s="370"/>
      <c r="O68" s="371"/>
      <c r="P68" s="372"/>
      <c r="Q68" s="68"/>
      <c r="R68" s="369" t="s">
        <v>62</v>
      </c>
      <c r="S68" s="370"/>
      <c r="T68" s="371"/>
      <c r="U68" s="372"/>
      <c r="V68" s="68"/>
      <c r="W68" s="369" t="s">
        <v>62</v>
      </c>
      <c r="X68" s="370"/>
      <c r="Y68" s="371"/>
      <c r="Z68" s="372"/>
      <c r="AA68" s="68"/>
      <c r="AB68" s="108" t="s">
        <v>62</v>
      </c>
      <c r="AC68" s="110"/>
      <c r="AD68" s="109"/>
      <c r="AE68" s="102"/>
      <c r="AF68" s="68"/>
      <c r="AG68" s="108" t="s">
        <v>62</v>
      </c>
      <c r="AH68" s="110"/>
      <c r="AI68" s="109"/>
      <c r="AJ68" s="102"/>
      <c r="AK68" s="68"/>
      <c r="AL68" s="75"/>
      <c r="AO68" t="str">
        <f>"Scope 1"&amp;$D$61&amp;D66&amp;F66&amp;I68</f>
        <v>Scope 1Location 5: Refrigerant leakagekg</v>
      </c>
      <c r="AP68" s="40">
        <f t="shared" si="29"/>
        <v>0</v>
      </c>
      <c r="AQ68" s="40">
        <f t="shared" si="30"/>
        <v>0</v>
      </c>
      <c r="AR68" s="40">
        <f t="shared" si="31"/>
        <v>0</v>
      </c>
      <c r="AS68" s="40">
        <f t="shared" si="32"/>
        <v>0</v>
      </c>
      <c r="AT68" s="40">
        <f t="shared" si="33"/>
        <v>0</v>
      </c>
      <c r="AU68" s="40">
        <f t="shared" si="34"/>
        <v>0</v>
      </c>
    </row>
    <row r="69" spans="1:47" ht="14.25" customHeight="1">
      <c r="A69" s="2"/>
      <c r="B69" s="75"/>
      <c r="C69" s="68"/>
      <c r="D69" s="68"/>
      <c r="E69" s="68"/>
      <c r="F69" s="68"/>
      <c r="G69" s="68"/>
      <c r="H69" s="68"/>
      <c r="I69" s="68"/>
      <c r="J69" s="93"/>
      <c r="K69" s="68"/>
      <c r="L69" s="68"/>
      <c r="M69" s="68"/>
      <c r="N69" s="68"/>
      <c r="O69" s="93"/>
      <c r="P69" s="68"/>
      <c r="Q69" s="68"/>
      <c r="R69" s="68"/>
      <c r="S69" s="68"/>
      <c r="T69" s="93"/>
      <c r="U69" s="68"/>
      <c r="V69" s="68"/>
      <c r="W69" s="68"/>
      <c r="X69" s="68"/>
      <c r="Y69" s="93"/>
      <c r="Z69" s="68"/>
      <c r="AA69" s="68"/>
      <c r="AB69" s="68"/>
      <c r="AC69" s="68"/>
      <c r="AD69" s="93"/>
      <c r="AE69" s="68"/>
      <c r="AF69" s="68"/>
      <c r="AG69" s="68"/>
      <c r="AH69" s="68"/>
      <c r="AI69" s="93"/>
      <c r="AJ69" s="68"/>
      <c r="AK69" s="68"/>
      <c r="AL69" s="75"/>
      <c r="AP69" s="40"/>
      <c r="AQ69" s="40"/>
      <c r="AR69" s="40"/>
      <c r="AS69" s="40"/>
      <c r="AT69" s="40"/>
      <c r="AU69" s="40"/>
    </row>
    <row r="70" spans="1:47" ht="18.75" customHeight="1">
      <c r="A70" s="2"/>
      <c r="B70" s="75"/>
      <c r="C70" s="68"/>
      <c r="D70" s="383" t="str">
        <f>'Company information'!D21&amp;": "&amp;'Company information'!E21</f>
        <v xml:space="preserve">Location 6: </v>
      </c>
      <c r="E70" s="384"/>
      <c r="F70" s="385"/>
      <c r="G70" s="68"/>
      <c r="H70" s="481">
        <v>2020</v>
      </c>
      <c r="I70" s="482"/>
      <c r="J70" s="482"/>
      <c r="K70" s="483"/>
      <c r="L70" s="94"/>
      <c r="M70" s="481">
        <v>2021</v>
      </c>
      <c r="N70" s="482"/>
      <c r="O70" s="482"/>
      <c r="P70" s="483"/>
      <c r="Q70" s="94"/>
      <c r="R70" s="481">
        <v>2022</v>
      </c>
      <c r="S70" s="482"/>
      <c r="T70" s="482"/>
      <c r="U70" s="483"/>
      <c r="V70" s="94"/>
      <c r="W70" s="481">
        <v>2023</v>
      </c>
      <c r="X70" s="482"/>
      <c r="Y70" s="482"/>
      <c r="Z70" s="483"/>
      <c r="AA70" s="94"/>
      <c r="AB70" s="465">
        <v>2024</v>
      </c>
      <c r="AC70" s="466"/>
      <c r="AD70" s="466"/>
      <c r="AE70" s="467"/>
      <c r="AF70" s="94"/>
      <c r="AG70" s="465">
        <v>2025</v>
      </c>
      <c r="AH70" s="466"/>
      <c r="AI70" s="466"/>
      <c r="AJ70" s="467"/>
      <c r="AK70" s="68"/>
      <c r="AL70" s="75"/>
      <c r="AP70" s="39"/>
      <c r="AQ70" s="11"/>
      <c r="AR70" s="30"/>
      <c r="AS70" s="11"/>
      <c r="AT70" s="11"/>
      <c r="AU70" s="11"/>
    </row>
    <row r="71" spans="1:47" ht="13.5" customHeight="1">
      <c r="A71" s="2"/>
      <c r="B71" s="75"/>
      <c r="C71" s="68"/>
      <c r="D71" s="386" t="s">
        <v>42</v>
      </c>
      <c r="E71" s="219"/>
      <c r="F71" s="387" t="s">
        <v>44</v>
      </c>
      <c r="G71" s="68"/>
      <c r="H71" s="396"/>
      <c r="I71" s="158"/>
      <c r="J71" s="159" t="s">
        <v>45</v>
      </c>
      <c r="K71" s="398" t="s">
        <v>46</v>
      </c>
      <c r="L71" s="68"/>
      <c r="M71" s="396"/>
      <c r="N71" s="158"/>
      <c r="O71" s="159" t="s">
        <v>45</v>
      </c>
      <c r="P71" s="398" t="s">
        <v>46</v>
      </c>
      <c r="Q71" s="68"/>
      <c r="R71" s="396"/>
      <c r="S71" s="158"/>
      <c r="T71" s="159" t="s">
        <v>45</v>
      </c>
      <c r="U71" s="398" t="s">
        <v>46</v>
      </c>
      <c r="V71" s="68"/>
      <c r="W71" s="396"/>
      <c r="X71" s="158"/>
      <c r="Y71" s="159" t="s">
        <v>45</v>
      </c>
      <c r="Z71" s="398" t="s">
        <v>46</v>
      </c>
      <c r="AA71" s="68"/>
      <c r="AB71" s="95"/>
      <c r="AC71" s="96"/>
      <c r="AD71" s="97" t="s">
        <v>45</v>
      </c>
      <c r="AE71" s="98" t="s">
        <v>46</v>
      </c>
      <c r="AF71" s="68"/>
      <c r="AG71" s="95"/>
      <c r="AH71" s="96"/>
      <c r="AI71" s="97" t="s">
        <v>45</v>
      </c>
      <c r="AJ71" s="98" t="s">
        <v>46</v>
      </c>
      <c r="AK71" s="68"/>
      <c r="AL71" s="75"/>
      <c r="AP71">
        <v>2020</v>
      </c>
      <c r="AQ71">
        <v>2021</v>
      </c>
      <c r="AR71">
        <v>2022</v>
      </c>
      <c r="AS71">
        <v>2023</v>
      </c>
      <c r="AT71">
        <v>2024</v>
      </c>
      <c r="AU71">
        <v>2025</v>
      </c>
    </row>
    <row r="72" spans="1:47" ht="57.75" customHeight="1">
      <c r="A72" s="2"/>
      <c r="B72" s="75"/>
      <c r="C72" s="68"/>
      <c r="D72" s="379" t="s">
        <v>52</v>
      </c>
      <c r="E72" s="221" t="s">
        <v>53</v>
      </c>
      <c r="F72" s="388" t="s">
        <v>54</v>
      </c>
      <c r="G72" s="68"/>
      <c r="H72" s="460"/>
      <c r="I72" s="461"/>
      <c r="J72" s="358"/>
      <c r="K72" s="405"/>
      <c r="L72" s="68"/>
      <c r="M72" s="460"/>
      <c r="N72" s="461"/>
      <c r="O72" s="347"/>
      <c r="P72" s="399"/>
      <c r="Q72" s="68"/>
      <c r="R72" s="460"/>
      <c r="S72" s="461"/>
      <c r="T72" s="347"/>
      <c r="U72" s="399"/>
      <c r="V72" s="68"/>
      <c r="W72" s="460"/>
      <c r="X72" s="461"/>
      <c r="Y72" s="347"/>
      <c r="Z72" s="399"/>
      <c r="AA72" s="68"/>
      <c r="AB72" s="475"/>
      <c r="AC72" s="476"/>
      <c r="AD72" s="103"/>
      <c r="AE72" s="104"/>
      <c r="AF72" s="68"/>
      <c r="AG72" s="475"/>
      <c r="AH72" s="476"/>
      <c r="AI72" s="103"/>
      <c r="AJ72" s="104"/>
      <c r="AK72" s="68"/>
      <c r="AL72" s="75"/>
      <c r="AO72" t="str">
        <f>"Scope 1"&amp;$D$70&amp;D72&amp;F72&amp;H72</f>
        <v>Scope 1Location 6: Natural gasSelect unit</v>
      </c>
      <c r="AP72" s="40">
        <f t="shared" ref="AP72:AP77" si="35">J72</f>
        <v>0</v>
      </c>
      <c r="AQ72" s="40">
        <f t="shared" ref="AQ72:AQ77" si="36">O72</f>
        <v>0</v>
      </c>
      <c r="AR72" s="40">
        <f t="shared" ref="AR72:AR77" si="37">T72</f>
        <v>0</v>
      </c>
      <c r="AS72" s="40">
        <f t="shared" ref="AS72:AS77" si="38">Y72</f>
        <v>0</v>
      </c>
      <c r="AT72" s="40">
        <f t="shared" ref="AT72:AT77" si="39">AD72</f>
        <v>0</v>
      </c>
      <c r="AU72" s="40">
        <f t="shared" ref="AU72:AU77" si="40">AI72</f>
        <v>0</v>
      </c>
    </row>
    <row r="73" spans="1:47" ht="55.5" customHeight="1">
      <c r="A73" s="2"/>
      <c r="B73" s="75"/>
      <c r="C73" s="68"/>
      <c r="D73" s="379" t="s">
        <v>55</v>
      </c>
      <c r="E73" s="221" t="s">
        <v>56</v>
      </c>
      <c r="F73" s="380" t="s">
        <v>49</v>
      </c>
      <c r="G73" s="68"/>
      <c r="H73" s="460"/>
      <c r="I73" s="461"/>
      <c r="J73" s="352"/>
      <c r="K73" s="365"/>
      <c r="L73" s="68"/>
      <c r="M73" s="460"/>
      <c r="N73" s="461"/>
      <c r="O73" s="352"/>
      <c r="P73" s="365"/>
      <c r="Q73" s="68"/>
      <c r="R73" s="460"/>
      <c r="S73" s="461"/>
      <c r="T73" s="352"/>
      <c r="U73" s="365"/>
      <c r="V73" s="68"/>
      <c r="W73" s="460"/>
      <c r="X73" s="461"/>
      <c r="Y73" s="352"/>
      <c r="Z73" s="365"/>
      <c r="AA73" s="68"/>
      <c r="AB73" s="477"/>
      <c r="AC73" s="478"/>
      <c r="AD73" s="103"/>
      <c r="AE73" s="104"/>
      <c r="AF73" s="68"/>
      <c r="AG73" s="477"/>
      <c r="AH73" s="478"/>
      <c r="AI73" s="103"/>
      <c r="AJ73" s="104"/>
      <c r="AK73" s="68"/>
      <c r="AL73" s="75"/>
      <c r="AO73" t="str">
        <f>"Scope 1"&amp;$D$70&amp;D73&amp;F73&amp;H73</f>
        <v>Scope 1Location 6: Diesel consumption for energy generationLiters</v>
      </c>
      <c r="AP73" s="40">
        <f t="shared" si="35"/>
        <v>0</v>
      </c>
      <c r="AQ73" s="40">
        <f t="shared" si="36"/>
        <v>0</v>
      </c>
      <c r="AR73" s="40">
        <f t="shared" si="37"/>
        <v>0</v>
      </c>
      <c r="AS73" s="40">
        <f t="shared" si="38"/>
        <v>0</v>
      </c>
      <c r="AT73" s="40">
        <f t="shared" si="39"/>
        <v>0</v>
      </c>
      <c r="AU73" s="40">
        <f t="shared" si="40"/>
        <v>0</v>
      </c>
    </row>
    <row r="74" spans="1:47" ht="57" customHeight="1">
      <c r="A74" s="2"/>
      <c r="B74" s="75"/>
      <c r="C74" s="68"/>
      <c r="D74" s="379" t="s">
        <v>57</v>
      </c>
      <c r="E74" s="221" t="s">
        <v>58</v>
      </c>
      <c r="F74" s="393" t="s">
        <v>49</v>
      </c>
      <c r="G74" s="68"/>
      <c r="H74" s="458"/>
      <c r="I74" s="459"/>
      <c r="J74" s="352"/>
      <c r="K74" s="365"/>
      <c r="L74" s="68"/>
      <c r="M74" s="458"/>
      <c r="N74" s="459"/>
      <c r="O74" s="352"/>
      <c r="P74" s="365"/>
      <c r="Q74" s="68"/>
      <c r="R74" s="458"/>
      <c r="S74" s="459"/>
      <c r="T74" s="352"/>
      <c r="U74" s="365"/>
      <c r="V74" s="68"/>
      <c r="W74" s="458"/>
      <c r="X74" s="459"/>
      <c r="Y74" s="352"/>
      <c r="Z74" s="365"/>
      <c r="AA74" s="68"/>
      <c r="AB74" s="479"/>
      <c r="AC74" s="480"/>
      <c r="AD74" s="103"/>
      <c r="AE74" s="104"/>
      <c r="AF74" s="68"/>
      <c r="AG74" s="479"/>
      <c r="AH74" s="480"/>
      <c r="AI74" s="103"/>
      <c r="AJ74" s="104"/>
      <c r="AK74" s="68"/>
      <c r="AL74" s="75"/>
      <c r="AO74" t="str">
        <f>"Scope 1"&amp;$D$70&amp;D74&amp;F74&amp;H74</f>
        <v>Scope 1Location 6: Petrol consumption for energy generationLiters</v>
      </c>
      <c r="AP74" s="40">
        <f t="shared" si="35"/>
        <v>0</v>
      </c>
      <c r="AQ74" s="40">
        <f t="shared" si="36"/>
        <v>0</v>
      </c>
      <c r="AR74" s="40">
        <f t="shared" si="37"/>
        <v>0</v>
      </c>
      <c r="AS74" s="40">
        <f t="shared" si="38"/>
        <v>0</v>
      </c>
      <c r="AT74" s="40">
        <f t="shared" si="39"/>
        <v>0</v>
      </c>
      <c r="AU74" s="40">
        <f t="shared" si="40"/>
        <v>0</v>
      </c>
    </row>
    <row r="75" spans="1:47" ht="44.25" customHeight="1">
      <c r="A75" s="2"/>
      <c r="B75" s="75"/>
      <c r="C75" s="68"/>
      <c r="D75" s="449" t="s">
        <v>59</v>
      </c>
      <c r="E75" s="221" t="s">
        <v>60</v>
      </c>
      <c r="F75" s="455" t="s">
        <v>61</v>
      </c>
      <c r="G75" s="68"/>
      <c r="H75" s="366" t="s">
        <v>62</v>
      </c>
      <c r="I75" s="355"/>
      <c r="J75" s="356"/>
      <c r="K75" s="367"/>
      <c r="L75" s="68"/>
      <c r="M75" s="366" t="s">
        <v>62</v>
      </c>
      <c r="N75" s="355"/>
      <c r="O75" s="356"/>
      <c r="P75" s="367"/>
      <c r="Q75" s="68"/>
      <c r="R75" s="366" t="s">
        <v>62</v>
      </c>
      <c r="S75" s="355"/>
      <c r="T75" s="356"/>
      <c r="U75" s="367"/>
      <c r="V75" s="68"/>
      <c r="W75" s="366" t="s">
        <v>62</v>
      </c>
      <c r="X75" s="355"/>
      <c r="Y75" s="356"/>
      <c r="Z75" s="367"/>
      <c r="AA75" s="68"/>
      <c r="AB75" s="105" t="s">
        <v>62</v>
      </c>
      <c r="AC75" s="107"/>
      <c r="AD75" s="106"/>
      <c r="AE75" s="104"/>
      <c r="AF75" s="68"/>
      <c r="AG75" s="105" t="s">
        <v>62</v>
      </c>
      <c r="AH75" s="107"/>
      <c r="AI75" s="106"/>
      <c r="AJ75" s="104"/>
      <c r="AK75" s="68"/>
      <c r="AL75" s="75"/>
      <c r="AO75" t="str">
        <f>"Scope 1"&amp;$D$70&amp;D75&amp;F75&amp;I75</f>
        <v>Scope 1Location 6: Refrigerant leakagekg</v>
      </c>
      <c r="AP75" s="40">
        <f t="shared" si="35"/>
        <v>0</v>
      </c>
      <c r="AQ75" s="40">
        <f t="shared" si="36"/>
        <v>0</v>
      </c>
      <c r="AR75" s="40">
        <f t="shared" si="37"/>
        <v>0</v>
      </c>
      <c r="AS75" s="40">
        <f t="shared" si="38"/>
        <v>0</v>
      </c>
      <c r="AT75" s="40">
        <f t="shared" si="39"/>
        <v>0</v>
      </c>
      <c r="AU75" s="40">
        <f t="shared" si="40"/>
        <v>0</v>
      </c>
    </row>
    <row r="76" spans="1:47" ht="44.25" customHeight="1">
      <c r="A76" s="2"/>
      <c r="B76" s="75"/>
      <c r="C76" s="68"/>
      <c r="D76" s="450"/>
      <c r="E76" s="223" t="s">
        <v>63</v>
      </c>
      <c r="F76" s="456"/>
      <c r="G76" s="68"/>
      <c r="H76" s="368" t="s">
        <v>62</v>
      </c>
      <c r="I76" s="349"/>
      <c r="J76" s="348"/>
      <c r="K76" s="365"/>
      <c r="L76" s="68"/>
      <c r="M76" s="368" t="s">
        <v>62</v>
      </c>
      <c r="N76" s="349"/>
      <c r="O76" s="348"/>
      <c r="P76" s="365"/>
      <c r="Q76" s="68"/>
      <c r="R76" s="368" t="s">
        <v>62</v>
      </c>
      <c r="S76" s="349"/>
      <c r="T76" s="348"/>
      <c r="U76" s="365"/>
      <c r="V76" s="68"/>
      <c r="W76" s="368" t="s">
        <v>62</v>
      </c>
      <c r="X76" s="349"/>
      <c r="Y76" s="348"/>
      <c r="Z76" s="365"/>
      <c r="AA76" s="68"/>
      <c r="AB76" s="105" t="s">
        <v>62</v>
      </c>
      <c r="AC76" s="107"/>
      <c r="AD76" s="106"/>
      <c r="AE76" s="104"/>
      <c r="AF76" s="68"/>
      <c r="AG76" s="105" t="s">
        <v>62</v>
      </c>
      <c r="AH76" s="107"/>
      <c r="AI76" s="106"/>
      <c r="AJ76" s="104"/>
      <c r="AK76" s="68"/>
      <c r="AL76" s="75"/>
      <c r="AO76" t="str">
        <f>"Scope 1"&amp;$D$70&amp;D75&amp;F75&amp;I76</f>
        <v>Scope 1Location 6: Refrigerant leakagekg</v>
      </c>
      <c r="AP76" s="40">
        <f t="shared" si="35"/>
        <v>0</v>
      </c>
      <c r="AQ76" s="40">
        <f t="shared" si="36"/>
        <v>0</v>
      </c>
      <c r="AR76" s="40">
        <f t="shared" si="37"/>
        <v>0</v>
      </c>
      <c r="AS76" s="40">
        <f t="shared" si="38"/>
        <v>0</v>
      </c>
      <c r="AT76" s="40">
        <f t="shared" si="39"/>
        <v>0</v>
      </c>
      <c r="AU76" s="40">
        <f t="shared" si="40"/>
        <v>0</v>
      </c>
    </row>
    <row r="77" spans="1:47" ht="43.5" customHeight="1">
      <c r="A77" s="2"/>
      <c r="B77" s="75"/>
      <c r="C77" s="68"/>
      <c r="D77" s="451"/>
      <c r="E77" s="382" t="s">
        <v>64</v>
      </c>
      <c r="F77" s="457"/>
      <c r="G77" s="68"/>
      <c r="H77" s="369" t="s">
        <v>62</v>
      </c>
      <c r="I77" s="370"/>
      <c r="J77" s="371"/>
      <c r="K77" s="372"/>
      <c r="L77" s="68"/>
      <c r="M77" s="369" t="s">
        <v>62</v>
      </c>
      <c r="N77" s="370"/>
      <c r="O77" s="371"/>
      <c r="P77" s="372"/>
      <c r="Q77" s="68"/>
      <c r="R77" s="369" t="s">
        <v>62</v>
      </c>
      <c r="S77" s="370"/>
      <c r="T77" s="371"/>
      <c r="U77" s="372"/>
      <c r="V77" s="68"/>
      <c r="W77" s="369" t="s">
        <v>62</v>
      </c>
      <c r="X77" s="370"/>
      <c r="Y77" s="371"/>
      <c r="Z77" s="372"/>
      <c r="AA77" s="68"/>
      <c r="AB77" s="108" t="s">
        <v>62</v>
      </c>
      <c r="AC77" s="110"/>
      <c r="AD77" s="109"/>
      <c r="AE77" s="102"/>
      <c r="AF77" s="68"/>
      <c r="AG77" s="108" t="s">
        <v>62</v>
      </c>
      <c r="AH77" s="110"/>
      <c r="AI77" s="109"/>
      <c r="AJ77" s="102"/>
      <c r="AK77" s="68"/>
      <c r="AL77" s="75"/>
      <c r="AO77" t="str">
        <f>"Scope 1"&amp;$D$70&amp;D75&amp;F75&amp;I77</f>
        <v>Scope 1Location 6: Refrigerant leakagekg</v>
      </c>
      <c r="AP77" s="40">
        <f t="shared" si="35"/>
        <v>0</v>
      </c>
      <c r="AQ77" s="40">
        <f t="shared" si="36"/>
        <v>0</v>
      </c>
      <c r="AR77" s="40">
        <f t="shared" si="37"/>
        <v>0</v>
      </c>
      <c r="AS77" s="40">
        <f t="shared" si="38"/>
        <v>0</v>
      </c>
      <c r="AT77" s="40">
        <f t="shared" si="39"/>
        <v>0</v>
      </c>
      <c r="AU77" s="40">
        <f t="shared" si="40"/>
        <v>0</v>
      </c>
    </row>
    <row r="78" spans="1:47" ht="13.5" customHeight="1">
      <c r="A78" s="2"/>
      <c r="B78" s="75"/>
      <c r="C78" s="68"/>
      <c r="D78" s="68"/>
      <c r="E78" s="68"/>
      <c r="F78" s="68"/>
      <c r="G78" s="68"/>
      <c r="H78" s="68"/>
      <c r="I78" s="68"/>
      <c r="J78" s="93"/>
      <c r="K78" s="68"/>
      <c r="L78" s="68"/>
      <c r="M78" s="68"/>
      <c r="N78" s="68"/>
      <c r="O78" s="93"/>
      <c r="P78" s="68"/>
      <c r="Q78" s="68"/>
      <c r="R78" s="68"/>
      <c r="S78" s="68"/>
      <c r="T78" s="93"/>
      <c r="U78" s="68"/>
      <c r="V78" s="68"/>
      <c r="W78" s="68"/>
      <c r="X78" s="68"/>
      <c r="Y78" s="93"/>
      <c r="Z78" s="68"/>
      <c r="AA78" s="68"/>
      <c r="AB78" s="68"/>
      <c r="AC78" s="68"/>
      <c r="AD78" s="93"/>
      <c r="AE78" s="68"/>
      <c r="AF78" s="68"/>
      <c r="AG78" s="68"/>
      <c r="AH78" s="68"/>
      <c r="AI78" s="93"/>
      <c r="AJ78" s="68"/>
      <c r="AK78" s="68"/>
      <c r="AL78" s="75"/>
      <c r="AP78" s="40"/>
      <c r="AQ78" s="40"/>
      <c r="AR78" s="40"/>
      <c r="AS78" s="40"/>
      <c r="AT78" s="40"/>
      <c r="AU78" s="40"/>
    </row>
    <row r="79" spans="1:47" ht="18.75">
      <c r="A79" s="2"/>
      <c r="B79" s="75"/>
      <c r="C79" s="68"/>
      <c r="D79" s="383" t="str">
        <f>'Company information'!D22&amp;": "&amp;'Company information'!E22</f>
        <v xml:space="preserve">Location 7: </v>
      </c>
      <c r="E79" s="384"/>
      <c r="F79" s="385"/>
      <c r="G79" s="68"/>
      <c r="H79" s="481">
        <v>2020</v>
      </c>
      <c r="I79" s="482"/>
      <c r="J79" s="482"/>
      <c r="K79" s="483"/>
      <c r="L79" s="94"/>
      <c r="M79" s="481">
        <v>2021</v>
      </c>
      <c r="N79" s="482"/>
      <c r="O79" s="482"/>
      <c r="P79" s="483"/>
      <c r="Q79" s="94"/>
      <c r="R79" s="481">
        <v>2022</v>
      </c>
      <c r="S79" s="482"/>
      <c r="T79" s="482"/>
      <c r="U79" s="483"/>
      <c r="V79" s="94"/>
      <c r="W79" s="481">
        <v>2023</v>
      </c>
      <c r="X79" s="482"/>
      <c r="Y79" s="482"/>
      <c r="Z79" s="483"/>
      <c r="AA79" s="94"/>
      <c r="AB79" s="465">
        <v>2024</v>
      </c>
      <c r="AC79" s="466"/>
      <c r="AD79" s="466"/>
      <c r="AE79" s="467"/>
      <c r="AF79" s="94"/>
      <c r="AG79" s="465">
        <v>2025</v>
      </c>
      <c r="AH79" s="466"/>
      <c r="AI79" s="466"/>
      <c r="AJ79" s="467"/>
      <c r="AK79" s="68"/>
      <c r="AL79" s="75"/>
      <c r="AP79" s="39"/>
      <c r="AQ79" s="11"/>
      <c r="AR79" s="30"/>
      <c r="AS79" s="11"/>
      <c r="AT79" s="11"/>
      <c r="AU79" s="11"/>
    </row>
    <row r="80" spans="1:47">
      <c r="A80" s="2"/>
      <c r="B80" s="75"/>
      <c r="C80" s="68"/>
      <c r="D80" s="386" t="s">
        <v>42</v>
      </c>
      <c r="E80" s="219" t="s">
        <v>43</v>
      </c>
      <c r="F80" s="387" t="s">
        <v>44</v>
      </c>
      <c r="G80" s="68"/>
      <c r="H80" s="396"/>
      <c r="I80" s="158"/>
      <c r="J80" s="159" t="s">
        <v>45</v>
      </c>
      <c r="K80" s="398" t="s">
        <v>46</v>
      </c>
      <c r="L80" s="68"/>
      <c r="M80" s="396"/>
      <c r="N80" s="158"/>
      <c r="O80" s="159" t="s">
        <v>45</v>
      </c>
      <c r="P80" s="398" t="s">
        <v>46</v>
      </c>
      <c r="Q80" s="68"/>
      <c r="R80" s="396"/>
      <c r="S80" s="158"/>
      <c r="T80" s="159" t="s">
        <v>45</v>
      </c>
      <c r="U80" s="398" t="s">
        <v>46</v>
      </c>
      <c r="V80" s="68"/>
      <c r="W80" s="396"/>
      <c r="X80" s="158"/>
      <c r="Y80" s="350" t="s">
        <v>45</v>
      </c>
      <c r="Z80" s="397" t="s">
        <v>46</v>
      </c>
      <c r="AA80" s="68"/>
      <c r="AB80" s="95"/>
      <c r="AC80" s="96"/>
      <c r="AD80" s="97" t="s">
        <v>45</v>
      </c>
      <c r="AE80" s="98" t="s">
        <v>46</v>
      </c>
      <c r="AF80" s="68"/>
      <c r="AG80" s="95"/>
      <c r="AH80" s="96"/>
      <c r="AI80" s="97" t="s">
        <v>45</v>
      </c>
      <c r="AJ80" s="98" t="s">
        <v>46</v>
      </c>
      <c r="AK80" s="68"/>
      <c r="AL80" s="75"/>
      <c r="AP80">
        <v>2020</v>
      </c>
      <c r="AQ80">
        <v>2021</v>
      </c>
      <c r="AR80">
        <v>2022</v>
      </c>
      <c r="AS80">
        <v>2023</v>
      </c>
      <c r="AT80">
        <v>2024</v>
      </c>
      <c r="AU80">
        <v>2025</v>
      </c>
    </row>
    <row r="81" spans="1:47" ht="57.75">
      <c r="A81" s="2"/>
      <c r="B81" s="75"/>
      <c r="C81" s="68"/>
      <c r="D81" s="379" t="s">
        <v>52</v>
      </c>
      <c r="E81" s="221" t="s">
        <v>53</v>
      </c>
      <c r="F81" s="388" t="s">
        <v>54</v>
      </c>
      <c r="G81" s="68"/>
      <c r="H81" s="460"/>
      <c r="I81" s="461"/>
      <c r="J81" s="358"/>
      <c r="K81" s="405"/>
      <c r="L81" s="68"/>
      <c r="M81" s="460"/>
      <c r="N81" s="461"/>
      <c r="O81" s="347"/>
      <c r="P81" s="399"/>
      <c r="Q81" s="68"/>
      <c r="R81" s="460"/>
      <c r="S81" s="461"/>
      <c r="T81" s="347"/>
      <c r="U81" s="399"/>
      <c r="V81" s="68"/>
      <c r="W81" s="460"/>
      <c r="X81" s="461"/>
      <c r="Y81" s="352"/>
      <c r="Z81" s="365"/>
      <c r="AA81" s="68"/>
      <c r="AB81" s="475"/>
      <c r="AC81" s="476"/>
      <c r="AD81" s="103"/>
      <c r="AE81" s="104"/>
      <c r="AF81" s="68"/>
      <c r="AG81" s="475"/>
      <c r="AH81" s="476"/>
      <c r="AI81" s="103"/>
      <c r="AJ81" s="104"/>
      <c r="AK81" s="68"/>
      <c r="AL81" s="75"/>
      <c r="AO81" t="str">
        <f t="shared" ref="AO81:AO83" si="41">"Scope 1"&amp;$D$79&amp;D81&amp;F81&amp;H81</f>
        <v>Scope 1Location 7: Natural gasSelect unit</v>
      </c>
      <c r="AP81" s="40">
        <f t="shared" ref="AP81:AP86" si="42">J81</f>
        <v>0</v>
      </c>
      <c r="AQ81" s="40">
        <f t="shared" ref="AQ81:AQ86" si="43">O81</f>
        <v>0</v>
      </c>
      <c r="AR81" s="40">
        <f t="shared" ref="AR81:AR86" si="44">T81</f>
        <v>0</v>
      </c>
      <c r="AS81" s="40">
        <f t="shared" ref="AS81:AS86" si="45">Y81</f>
        <v>0</v>
      </c>
      <c r="AT81" s="40">
        <f t="shared" ref="AT81:AT86" si="46">AD81</f>
        <v>0</v>
      </c>
      <c r="AU81" s="40">
        <f t="shared" ref="AU81:AU86" si="47">AI81</f>
        <v>0</v>
      </c>
    </row>
    <row r="82" spans="1:47" ht="68.25">
      <c r="A82" s="2"/>
      <c r="B82" s="75"/>
      <c r="C82" s="68"/>
      <c r="D82" s="379" t="s">
        <v>55</v>
      </c>
      <c r="E82" s="221" t="s">
        <v>56</v>
      </c>
      <c r="F82" s="380" t="s">
        <v>49</v>
      </c>
      <c r="G82" s="68"/>
      <c r="H82" s="460"/>
      <c r="I82" s="461"/>
      <c r="J82" s="352"/>
      <c r="K82" s="365"/>
      <c r="L82" s="68"/>
      <c r="M82" s="460"/>
      <c r="N82" s="461"/>
      <c r="O82" s="352"/>
      <c r="P82" s="365"/>
      <c r="Q82" s="68"/>
      <c r="R82" s="460"/>
      <c r="S82" s="461"/>
      <c r="T82" s="352"/>
      <c r="U82" s="365"/>
      <c r="V82" s="68"/>
      <c r="W82" s="460"/>
      <c r="X82" s="461"/>
      <c r="Y82" s="353"/>
      <c r="Z82" s="367"/>
      <c r="AA82" s="68"/>
      <c r="AB82" s="477"/>
      <c r="AC82" s="478"/>
      <c r="AD82" s="103"/>
      <c r="AE82" s="104"/>
      <c r="AF82" s="68"/>
      <c r="AG82" s="477"/>
      <c r="AH82" s="478"/>
      <c r="AI82" s="103"/>
      <c r="AJ82" s="104"/>
      <c r="AK82" s="68"/>
      <c r="AL82" s="75"/>
      <c r="AO82" t="str">
        <f t="shared" si="41"/>
        <v>Scope 1Location 7: Diesel consumption for energy generationLiters</v>
      </c>
      <c r="AP82" s="40">
        <f t="shared" si="42"/>
        <v>0</v>
      </c>
      <c r="AQ82" s="40">
        <f t="shared" si="43"/>
        <v>0</v>
      </c>
      <c r="AR82" s="40">
        <f t="shared" si="44"/>
        <v>0</v>
      </c>
      <c r="AS82" s="40">
        <f t="shared" si="45"/>
        <v>0</v>
      </c>
      <c r="AT82" s="40">
        <f t="shared" si="46"/>
        <v>0</v>
      </c>
      <c r="AU82" s="40">
        <f t="shared" si="47"/>
        <v>0</v>
      </c>
    </row>
    <row r="83" spans="1:47" ht="68.25">
      <c r="A83" s="2"/>
      <c r="B83" s="75"/>
      <c r="C83" s="68"/>
      <c r="D83" s="379" t="s">
        <v>57</v>
      </c>
      <c r="E83" s="221" t="s">
        <v>58</v>
      </c>
      <c r="F83" s="381" t="s">
        <v>49</v>
      </c>
      <c r="G83" s="68"/>
      <c r="H83" s="458"/>
      <c r="I83" s="459"/>
      <c r="J83" s="352"/>
      <c r="K83" s="365"/>
      <c r="L83" s="68"/>
      <c r="M83" s="458"/>
      <c r="N83" s="459"/>
      <c r="O83" s="352"/>
      <c r="P83" s="365"/>
      <c r="Q83" s="68"/>
      <c r="R83" s="458"/>
      <c r="S83" s="459"/>
      <c r="T83" s="352"/>
      <c r="U83" s="365"/>
      <c r="V83" s="68"/>
      <c r="W83" s="458"/>
      <c r="X83" s="459"/>
      <c r="Y83" s="352"/>
      <c r="Z83" s="365"/>
      <c r="AA83" s="68"/>
      <c r="AB83" s="479"/>
      <c r="AC83" s="480"/>
      <c r="AD83" s="103"/>
      <c r="AE83" s="104"/>
      <c r="AF83" s="68"/>
      <c r="AG83" s="479"/>
      <c r="AH83" s="480"/>
      <c r="AI83" s="103"/>
      <c r="AJ83" s="104"/>
      <c r="AK83" s="68"/>
      <c r="AL83" s="75"/>
      <c r="AO83" t="str">
        <f t="shared" si="41"/>
        <v>Scope 1Location 7: Petrol consumption for energy generationLiters</v>
      </c>
      <c r="AP83" s="40">
        <f t="shared" si="42"/>
        <v>0</v>
      </c>
      <c r="AQ83" s="40">
        <f t="shared" si="43"/>
        <v>0</v>
      </c>
      <c r="AR83" s="40">
        <f t="shared" si="44"/>
        <v>0</v>
      </c>
      <c r="AS83" s="40">
        <f t="shared" si="45"/>
        <v>0</v>
      </c>
      <c r="AT83" s="40">
        <f t="shared" si="46"/>
        <v>0</v>
      </c>
      <c r="AU83" s="40">
        <f t="shared" si="47"/>
        <v>0</v>
      </c>
    </row>
    <row r="84" spans="1:47" ht="43.5" customHeight="1">
      <c r="A84" s="2"/>
      <c r="B84" s="75"/>
      <c r="C84" s="68"/>
      <c r="D84" s="449" t="s">
        <v>59</v>
      </c>
      <c r="E84" s="221" t="s">
        <v>60</v>
      </c>
      <c r="F84" s="484" t="s">
        <v>61</v>
      </c>
      <c r="G84" s="68"/>
      <c r="H84" s="366" t="s">
        <v>62</v>
      </c>
      <c r="I84" s="355"/>
      <c r="J84" s="356"/>
      <c r="K84" s="367"/>
      <c r="L84" s="68"/>
      <c r="M84" s="366" t="s">
        <v>62</v>
      </c>
      <c r="N84" s="355"/>
      <c r="O84" s="356"/>
      <c r="P84" s="367"/>
      <c r="Q84" s="68"/>
      <c r="R84" s="366" t="s">
        <v>62</v>
      </c>
      <c r="S84" s="355"/>
      <c r="T84" s="356"/>
      <c r="U84" s="367"/>
      <c r="V84" s="68"/>
      <c r="W84" s="366" t="s">
        <v>62</v>
      </c>
      <c r="X84" s="355"/>
      <c r="Y84" s="356"/>
      <c r="Z84" s="367"/>
      <c r="AA84" s="68"/>
      <c r="AB84" s="105" t="s">
        <v>62</v>
      </c>
      <c r="AC84" s="107"/>
      <c r="AD84" s="106"/>
      <c r="AE84" s="104"/>
      <c r="AF84" s="68"/>
      <c r="AG84" s="105" t="s">
        <v>62</v>
      </c>
      <c r="AH84" s="107"/>
      <c r="AI84" s="106"/>
      <c r="AJ84" s="104"/>
      <c r="AK84" s="68"/>
      <c r="AL84" s="75"/>
      <c r="AO84" t="str">
        <f>"Scope 1"&amp;$D$79&amp;D84&amp;F84&amp;I84</f>
        <v>Scope 1Location 7: Refrigerant leakagekg</v>
      </c>
      <c r="AP84" s="40">
        <f t="shared" si="42"/>
        <v>0</v>
      </c>
      <c r="AQ84" s="40">
        <f t="shared" si="43"/>
        <v>0</v>
      </c>
      <c r="AR84" s="40">
        <f t="shared" si="44"/>
        <v>0</v>
      </c>
      <c r="AS84" s="40">
        <f t="shared" si="45"/>
        <v>0</v>
      </c>
      <c r="AT84" s="40">
        <f t="shared" si="46"/>
        <v>0</v>
      </c>
      <c r="AU84" s="40">
        <f t="shared" si="47"/>
        <v>0</v>
      </c>
    </row>
    <row r="85" spans="1:47" ht="42.75">
      <c r="A85" s="2"/>
      <c r="B85" s="75"/>
      <c r="C85" s="68"/>
      <c r="D85" s="450"/>
      <c r="E85" s="223" t="s">
        <v>63</v>
      </c>
      <c r="F85" s="456"/>
      <c r="G85" s="68"/>
      <c r="H85" s="368" t="s">
        <v>62</v>
      </c>
      <c r="I85" s="349"/>
      <c r="J85" s="348"/>
      <c r="K85" s="365"/>
      <c r="L85" s="68"/>
      <c r="M85" s="368" t="s">
        <v>62</v>
      </c>
      <c r="N85" s="349"/>
      <c r="O85" s="348"/>
      <c r="P85" s="365"/>
      <c r="Q85" s="68"/>
      <c r="R85" s="368" t="s">
        <v>62</v>
      </c>
      <c r="S85" s="349"/>
      <c r="T85" s="348"/>
      <c r="U85" s="365"/>
      <c r="V85" s="68"/>
      <c r="W85" s="368" t="s">
        <v>62</v>
      </c>
      <c r="X85" s="349"/>
      <c r="Y85" s="348"/>
      <c r="Z85" s="365"/>
      <c r="AA85" s="68"/>
      <c r="AB85" s="105" t="s">
        <v>62</v>
      </c>
      <c r="AC85" s="107"/>
      <c r="AD85" s="106"/>
      <c r="AE85" s="104"/>
      <c r="AF85" s="68"/>
      <c r="AG85" s="105" t="s">
        <v>62</v>
      </c>
      <c r="AH85" s="107"/>
      <c r="AI85" s="106"/>
      <c r="AJ85" s="104"/>
      <c r="AK85" s="68"/>
      <c r="AL85" s="75"/>
      <c r="AO85" t="str">
        <f>"Scope 1"&amp;$D$79&amp;D84&amp;F84&amp;I85</f>
        <v>Scope 1Location 7: Refrigerant leakagekg</v>
      </c>
      <c r="AP85" s="40">
        <f t="shared" si="42"/>
        <v>0</v>
      </c>
      <c r="AQ85" s="40">
        <f t="shared" si="43"/>
        <v>0</v>
      </c>
      <c r="AR85" s="40">
        <f t="shared" si="44"/>
        <v>0</v>
      </c>
      <c r="AS85" s="40">
        <f t="shared" si="45"/>
        <v>0</v>
      </c>
      <c r="AT85" s="40">
        <f t="shared" si="46"/>
        <v>0</v>
      </c>
      <c r="AU85" s="40">
        <f t="shared" si="47"/>
        <v>0</v>
      </c>
    </row>
    <row r="86" spans="1:47" ht="42.75">
      <c r="A86" s="2"/>
      <c r="B86" s="75"/>
      <c r="C86" s="68"/>
      <c r="D86" s="451"/>
      <c r="E86" s="382" t="s">
        <v>64</v>
      </c>
      <c r="F86" s="485"/>
      <c r="G86" s="68"/>
      <c r="H86" s="369" t="s">
        <v>62</v>
      </c>
      <c r="I86" s="370"/>
      <c r="J86" s="371"/>
      <c r="K86" s="372"/>
      <c r="L86" s="68"/>
      <c r="M86" s="369" t="s">
        <v>62</v>
      </c>
      <c r="N86" s="370"/>
      <c r="O86" s="371"/>
      <c r="P86" s="372"/>
      <c r="Q86" s="68"/>
      <c r="R86" s="369" t="s">
        <v>62</v>
      </c>
      <c r="S86" s="370"/>
      <c r="T86" s="371"/>
      <c r="U86" s="372"/>
      <c r="V86" s="68"/>
      <c r="W86" s="369" t="s">
        <v>62</v>
      </c>
      <c r="X86" s="370"/>
      <c r="Y86" s="371"/>
      <c r="Z86" s="372"/>
      <c r="AA86" s="68"/>
      <c r="AB86" s="108" t="s">
        <v>62</v>
      </c>
      <c r="AC86" s="110"/>
      <c r="AD86" s="109"/>
      <c r="AE86" s="102"/>
      <c r="AF86" s="68"/>
      <c r="AG86" s="108" t="s">
        <v>62</v>
      </c>
      <c r="AH86" s="110"/>
      <c r="AI86" s="109"/>
      <c r="AJ86" s="102"/>
      <c r="AK86" s="68"/>
      <c r="AL86" s="75"/>
      <c r="AO86" t="str">
        <f>"Scope 1"&amp;$D$79&amp;D84&amp;F84&amp;I86</f>
        <v>Scope 1Location 7: Refrigerant leakagekg</v>
      </c>
      <c r="AP86" s="40">
        <f t="shared" si="42"/>
        <v>0</v>
      </c>
      <c r="AQ86" s="40">
        <f t="shared" si="43"/>
        <v>0</v>
      </c>
      <c r="AR86" s="40">
        <f t="shared" si="44"/>
        <v>0</v>
      </c>
      <c r="AS86" s="40">
        <f t="shared" si="45"/>
        <v>0</v>
      </c>
      <c r="AT86" s="40">
        <f t="shared" si="46"/>
        <v>0</v>
      </c>
      <c r="AU86" s="40">
        <f t="shared" si="47"/>
        <v>0</v>
      </c>
    </row>
    <row r="87" spans="1:47">
      <c r="A87" s="2"/>
      <c r="B87" s="75"/>
      <c r="C87" s="68"/>
      <c r="D87" s="68"/>
      <c r="E87" s="68"/>
      <c r="F87" s="68"/>
      <c r="G87" s="68"/>
      <c r="H87" s="68"/>
      <c r="I87" s="68"/>
      <c r="J87" s="93"/>
      <c r="K87" s="68"/>
      <c r="L87" s="68"/>
      <c r="M87" s="68"/>
      <c r="N87" s="68"/>
      <c r="O87" s="93"/>
      <c r="P87" s="68"/>
      <c r="Q87" s="68"/>
      <c r="R87" s="68"/>
      <c r="S87" s="68"/>
      <c r="T87" s="93"/>
      <c r="U87" s="68"/>
      <c r="V87" s="68"/>
      <c r="W87" s="68"/>
      <c r="X87" s="68"/>
      <c r="Y87" s="93"/>
      <c r="Z87" s="68"/>
      <c r="AA87" s="68"/>
      <c r="AB87" s="68"/>
      <c r="AC87" s="68"/>
      <c r="AD87" s="93"/>
      <c r="AE87" s="68"/>
      <c r="AF87" s="68"/>
      <c r="AG87" s="68"/>
      <c r="AH87" s="68"/>
      <c r="AI87" s="93"/>
      <c r="AJ87" s="68"/>
      <c r="AK87" s="68"/>
      <c r="AL87" s="75"/>
      <c r="AP87" s="40"/>
      <c r="AQ87" s="40"/>
      <c r="AR87" s="40"/>
      <c r="AS87" s="40"/>
      <c r="AT87" s="40"/>
      <c r="AU87" s="40"/>
    </row>
    <row r="88" spans="1:47" ht="18.75">
      <c r="A88" s="2"/>
      <c r="B88" s="75"/>
      <c r="C88" s="68"/>
      <c r="D88" s="383" t="str">
        <f>'Company information'!D23&amp;": "&amp;'Company information'!E23</f>
        <v xml:space="preserve">Location 8: </v>
      </c>
      <c r="E88" s="384"/>
      <c r="F88" s="385"/>
      <c r="G88" s="68"/>
      <c r="H88" s="481">
        <v>2020</v>
      </c>
      <c r="I88" s="482"/>
      <c r="J88" s="482"/>
      <c r="K88" s="483"/>
      <c r="L88" s="94"/>
      <c r="M88" s="481">
        <v>2021</v>
      </c>
      <c r="N88" s="482"/>
      <c r="O88" s="482"/>
      <c r="P88" s="483"/>
      <c r="Q88" s="94"/>
      <c r="R88" s="481">
        <v>2022</v>
      </c>
      <c r="S88" s="482"/>
      <c r="T88" s="482"/>
      <c r="U88" s="483"/>
      <c r="V88" s="94"/>
      <c r="W88" s="481">
        <v>2023</v>
      </c>
      <c r="X88" s="482"/>
      <c r="Y88" s="482"/>
      <c r="Z88" s="483"/>
      <c r="AA88" s="94"/>
      <c r="AB88" s="465">
        <v>2024</v>
      </c>
      <c r="AC88" s="466"/>
      <c r="AD88" s="466"/>
      <c r="AE88" s="467"/>
      <c r="AF88" s="94"/>
      <c r="AG88" s="465">
        <v>2025</v>
      </c>
      <c r="AH88" s="466"/>
      <c r="AI88" s="466"/>
      <c r="AJ88" s="467"/>
      <c r="AK88" s="68"/>
      <c r="AL88" s="75"/>
      <c r="AP88" s="39"/>
      <c r="AQ88" s="11"/>
      <c r="AR88" s="30"/>
      <c r="AS88" s="11"/>
      <c r="AT88" s="11"/>
      <c r="AU88" s="11"/>
    </row>
    <row r="89" spans="1:47">
      <c r="A89" s="2"/>
      <c r="B89" s="75"/>
      <c r="C89" s="68"/>
      <c r="D89" s="386" t="s">
        <v>42</v>
      </c>
      <c r="E89" s="219" t="s">
        <v>43</v>
      </c>
      <c r="F89" s="387" t="s">
        <v>44</v>
      </c>
      <c r="G89" s="68"/>
      <c r="H89" s="396"/>
      <c r="I89" s="158"/>
      <c r="J89" s="159" t="s">
        <v>45</v>
      </c>
      <c r="K89" s="398" t="s">
        <v>46</v>
      </c>
      <c r="L89" s="68"/>
      <c r="M89" s="396"/>
      <c r="N89" s="158"/>
      <c r="O89" s="159" t="s">
        <v>45</v>
      </c>
      <c r="P89" s="398" t="s">
        <v>46</v>
      </c>
      <c r="Q89" s="68"/>
      <c r="R89" s="396"/>
      <c r="S89" s="158"/>
      <c r="T89" s="159" t="s">
        <v>45</v>
      </c>
      <c r="U89" s="398" t="s">
        <v>46</v>
      </c>
      <c r="V89" s="68"/>
      <c r="W89" s="396"/>
      <c r="X89" s="158"/>
      <c r="Y89" s="159" t="s">
        <v>45</v>
      </c>
      <c r="Z89" s="398" t="s">
        <v>46</v>
      </c>
      <c r="AA89" s="68"/>
      <c r="AB89" s="95"/>
      <c r="AC89" s="96"/>
      <c r="AD89" s="97" t="s">
        <v>45</v>
      </c>
      <c r="AE89" s="98" t="s">
        <v>46</v>
      </c>
      <c r="AF89" s="68"/>
      <c r="AG89" s="95"/>
      <c r="AH89" s="96"/>
      <c r="AI89" s="97" t="s">
        <v>45</v>
      </c>
      <c r="AJ89" s="98" t="s">
        <v>46</v>
      </c>
      <c r="AK89" s="68"/>
      <c r="AL89" s="75"/>
      <c r="AP89">
        <v>2020</v>
      </c>
      <c r="AQ89">
        <v>2021</v>
      </c>
      <c r="AR89">
        <v>2022</v>
      </c>
      <c r="AS89">
        <v>2023</v>
      </c>
      <c r="AT89">
        <v>2024</v>
      </c>
      <c r="AU89">
        <v>2025</v>
      </c>
    </row>
    <row r="90" spans="1:47" ht="57.75">
      <c r="A90" s="2"/>
      <c r="B90" s="75"/>
      <c r="C90" s="68"/>
      <c r="D90" s="379" t="s">
        <v>52</v>
      </c>
      <c r="E90" s="221" t="s">
        <v>53</v>
      </c>
      <c r="F90" s="388" t="s">
        <v>54</v>
      </c>
      <c r="G90" s="68"/>
      <c r="H90" s="460"/>
      <c r="I90" s="461"/>
      <c r="J90" s="358"/>
      <c r="K90" s="405"/>
      <c r="L90" s="68"/>
      <c r="M90" s="460"/>
      <c r="N90" s="461"/>
      <c r="O90" s="347"/>
      <c r="P90" s="399"/>
      <c r="Q90" s="68"/>
      <c r="R90" s="460"/>
      <c r="S90" s="461"/>
      <c r="T90" s="347"/>
      <c r="U90" s="399"/>
      <c r="V90" s="68"/>
      <c r="W90" s="460"/>
      <c r="X90" s="461"/>
      <c r="Y90" s="347"/>
      <c r="Z90" s="399"/>
      <c r="AA90" s="68"/>
      <c r="AB90" s="475"/>
      <c r="AC90" s="476"/>
      <c r="AD90" s="103"/>
      <c r="AE90" s="104"/>
      <c r="AF90" s="68"/>
      <c r="AG90" s="475"/>
      <c r="AH90" s="476"/>
      <c r="AI90" s="103"/>
      <c r="AJ90" s="104"/>
      <c r="AK90" s="68"/>
      <c r="AL90" s="75"/>
      <c r="AO90" t="str">
        <f t="shared" ref="AO90:AO92" si="48">"Scope 1"&amp;$D$88&amp;D90&amp;F90&amp;H90</f>
        <v>Scope 1Location 8: Natural gasSelect unit</v>
      </c>
      <c r="AP90" s="40">
        <f t="shared" ref="AP90:AP95" si="49">J90</f>
        <v>0</v>
      </c>
      <c r="AQ90" s="40">
        <f t="shared" ref="AQ90:AQ95" si="50">O90</f>
        <v>0</v>
      </c>
      <c r="AR90" s="40">
        <f t="shared" ref="AR90:AR95" si="51">T90</f>
        <v>0</v>
      </c>
      <c r="AS90" s="40">
        <f t="shared" ref="AS90:AS95" si="52">Y90</f>
        <v>0</v>
      </c>
      <c r="AT90" s="40">
        <f t="shared" ref="AT90:AT95" si="53">AD90</f>
        <v>0</v>
      </c>
      <c r="AU90" s="40">
        <f t="shared" ref="AU90:AU95" si="54">AI90</f>
        <v>0</v>
      </c>
    </row>
    <row r="91" spans="1:47" ht="68.25">
      <c r="A91" s="2"/>
      <c r="B91" s="75"/>
      <c r="C91" s="68"/>
      <c r="D91" s="379" t="s">
        <v>55</v>
      </c>
      <c r="E91" s="221" t="s">
        <v>56</v>
      </c>
      <c r="F91" s="380" t="s">
        <v>49</v>
      </c>
      <c r="G91" s="68"/>
      <c r="H91" s="460"/>
      <c r="I91" s="461"/>
      <c r="J91" s="352"/>
      <c r="K91" s="365"/>
      <c r="L91" s="68"/>
      <c r="M91" s="460"/>
      <c r="N91" s="461"/>
      <c r="O91" s="352"/>
      <c r="P91" s="365"/>
      <c r="Q91" s="68"/>
      <c r="R91" s="460"/>
      <c r="S91" s="461"/>
      <c r="T91" s="352"/>
      <c r="U91" s="365"/>
      <c r="V91" s="68"/>
      <c r="W91" s="460"/>
      <c r="X91" s="461"/>
      <c r="Y91" s="352"/>
      <c r="Z91" s="365"/>
      <c r="AA91" s="68"/>
      <c r="AB91" s="477"/>
      <c r="AC91" s="478"/>
      <c r="AD91" s="103"/>
      <c r="AE91" s="104"/>
      <c r="AF91" s="68"/>
      <c r="AG91" s="477"/>
      <c r="AH91" s="478"/>
      <c r="AI91" s="103"/>
      <c r="AJ91" s="104"/>
      <c r="AK91" s="68"/>
      <c r="AL91" s="75"/>
      <c r="AO91" t="str">
        <f t="shared" si="48"/>
        <v>Scope 1Location 8: Diesel consumption for energy generationLiters</v>
      </c>
      <c r="AP91" s="40">
        <f t="shared" si="49"/>
        <v>0</v>
      </c>
      <c r="AQ91" s="40">
        <f t="shared" si="50"/>
        <v>0</v>
      </c>
      <c r="AR91" s="40">
        <f t="shared" si="51"/>
        <v>0</v>
      </c>
      <c r="AS91" s="40">
        <f t="shared" si="52"/>
        <v>0</v>
      </c>
      <c r="AT91" s="40">
        <f t="shared" si="53"/>
        <v>0</v>
      </c>
      <c r="AU91" s="40">
        <f t="shared" si="54"/>
        <v>0</v>
      </c>
    </row>
    <row r="92" spans="1:47" ht="68.25">
      <c r="A92" s="2"/>
      <c r="B92" s="75"/>
      <c r="C92" s="68"/>
      <c r="D92" s="379" t="s">
        <v>57</v>
      </c>
      <c r="E92" s="221" t="s">
        <v>58</v>
      </c>
      <c r="F92" s="381" t="s">
        <v>49</v>
      </c>
      <c r="G92" s="68"/>
      <c r="H92" s="458"/>
      <c r="I92" s="459"/>
      <c r="J92" s="353"/>
      <c r="K92" s="367"/>
      <c r="L92" s="68"/>
      <c r="M92" s="458"/>
      <c r="N92" s="459"/>
      <c r="O92" s="352"/>
      <c r="P92" s="365"/>
      <c r="Q92" s="68"/>
      <c r="R92" s="458"/>
      <c r="S92" s="459"/>
      <c r="T92" s="352"/>
      <c r="U92" s="365"/>
      <c r="V92" s="68"/>
      <c r="W92" s="458"/>
      <c r="X92" s="459"/>
      <c r="Y92" s="352"/>
      <c r="Z92" s="365"/>
      <c r="AA92" s="68"/>
      <c r="AB92" s="479"/>
      <c r="AC92" s="480"/>
      <c r="AD92" s="103"/>
      <c r="AE92" s="104"/>
      <c r="AF92" s="68"/>
      <c r="AG92" s="479"/>
      <c r="AH92" s="480"/>
      <c r="AI92" s="103"/>
      <c r="AJ92" s="104"/>
      <c r="AK92" s="68"/>
      <c r="AL92" s="75"/>
      <c r="AO92" t="str">
        <f t="shared" si="48"/>
        <v>Scope 1Location 8: Petrol consumption for energy generationLiters</v>
      </c>
      <c r="AP92" s="40">
        <f t="shared" si="49"/>
        <v>0</v>
      </c>
      <c r="AQ92" s="40">
        <f t="shared" si="50"/>
        <v>0</v>
      </c>
      <c r="AR92" s="40">
        <f t="shared" si="51"/>
        <v>0</v>
      </c>
      <c r="AS92" s="40">
        <f t="shared" si="52"/>
        <v>0</v>
      </c>
      <c r="AT92" s="40">
        <f t="shared" si="53"/>
        <v>0</v>
      </c>
      <c r="AU92" s="40">
        <f t="shared" si="54"/>
        <v>0</v>
      </c>
    </row>
    <row r="93" spans="1:47" ht="42.75">
      <c r="A93" s="2"/>
      <c r="B93" s="75"/>
      <c r="C93" s="68"/>
      <c r="D93" s="449" t="s">
        <v>59</v>
      </c>
      <c r="E93" s="221" t="s">
        <v>60</v>
      </c>
      <c r="F93" s="455" t="s">
        <v>61</v>
      </c>
      <c r="G93" s="68"/>
      <c r="H93" s="368" t="s">
        <v>62</v>
      </c>
      <c r="I93" s="349"/>
      <c r="J93" s="348"/>
      <c r="K93" s="365"/>
      <c r="L93" s="68"/>
      <c r="M93" s="366" t="s">
        <v>62</v>
      </c>
      <c r="N93" s="355"/>
      <c r="O93" s="356"/>
      <c r="P93" s="367"/>
      <c r="Q93" s="68"/>
      <c r="R93" s="366" t="s">
        <v>62</v>
      </c>
      <c r="S93" s="355"/>
      <c r="T93" s="356"/>
      <c r="U93" s="367"/>
      <c r="V93" s="68"/>
      <c r="W93" s="366" t="s">
        <v>62</v>
      </c>
      <c r="X93" s="355"/>
      <c r="Y93" s="356"/>
      <c r="Z93" s="367"/>
      <c r="AA93" s="68"/>
      <c r="AB93" s="105" t="s">
        <v>62</v>
      </c>
      <c r="AC93" s="107"/>
      <c r="AD93" s="106"/>
      <c r="AE93" s="104"/>
      <c r="AF93" s="68"/>
      <c r="AG93" s="105" t="s">
        <v>62</v>
      </c>
      <c r="AH93" s="107"/>
      <c r="AI93" s="106"/>
      <c r="AJ93" s="104"/>
      <c r="AK93" s="68"/>
      <c r="AL93" s="75"/>
      <c r="AO93" t="str">
        <f>"Scope 1"&amp;$D$88&amp;D93&amp;F93&amp;I93</f>
        <v>Scope 1Location 8: Refrigerant leakagekg</v>
      </c>
      <c r="AP93" s="40">
        <f t="shared" si="49"/>
        <v>0</v>
      </c>
      <c r="AQ93" s="40">
        <f t="shared" si="50"/>
        <v>0</v>
      </c>
      <c r="AR93" s="40">
        <f t="shared" si="51"/>
        <v>0</v>
      </c>
      <c r="AS93" s="40">
        <f t="shared" si="52"/>
        <v>0</v>
      </c>
      <c r="AT93" s="40">
        <f t="shared" si="53"/>
        <v>0</v>
      </c>
      <c r="AU93" s="40">
        <f t="shared" si="54"/>
        <v>0</v>
      </c>
    </row>
    <row r="94" spans="1:47" ht="42.75">
      <c r="A94" s="2"/>
      <c r="B94" s="75"/>
      <c r="C94" s="68"/>
      <c r="D94" s="450"/>
      <c r="E94" s="223" t="s">
        <v>63</v>
      </c>
      <c r="F94" s="456"/>
      <c r="G94" s="68"/>
      <c r="H94" s="368" t="s">
        <v>62</v>
      </c>
      <c r="I94" s="349"/>
      <c r="J94" s="348"/>
      <c r="K94" s="365"/>
      <c r="L94" s="68"/>
      <c r="M94" s="368" t="s">
        <v>62</v>
      </c>
      <c r="N94" s="349"/>
      <c r="O94" s="348"/>
      <c r="P94" s="365"/>
      <c r="Q94" s="68"/>
      <c r="R94" s="368" t="s">
        <v>62</v>
      </c>
      <c r="S94" s="349"/>
      <c r="T94" s="348"/>
      <c r="U94" s="365"/>
      <c r="V94" s="68"/>
      <c r="W94" s="368" t="s">
        <v>62</v>
      </c>
      <c r="X94" s="349"/>
      <c r="Y94" s="348"/>
      <c r="Z94" s="365"/>
      <c r="AA94" s="68"/>
      <c r="AB94" s="105" t="s">
        <v>62</v>
      </c>
      <c r="AC94" s="107"/>
      <c r="AD94" s="106"/>
      <c r="AE94" s="104"/>
      <c r="AF94" s="68"/>
      <c r="AG94" s="105" t="s">
        <v>62</v>
      </c>
      <c r="AH94" s="107"/>
      <c r="AI94" s="106"/>
      <c r="AJ94" s="104"/>
      <c r="AK94" s="68"/>
      <c r="AL94" s="75"/>
      <c r="AO94" t="str">
        <f>"Scope 1"&amp;$D$88&amp;D93&amp;F93&amp;I94</f>
        <v>Scope 1Location 8: Refrigerant leakagekg</v>
      </c>
      <c r="AP94" s="40">
        <f t="shared" si="49"/>
        <v>0</v>
      </c>
      <c r="AQ94" s="40">
        <f t="shared" si="50"/>
        <v>0</v>
      </c>
      <c r="AR94" s="40">
        <f t="shared" si="51"/>
        <v>0</v>
      </c>
      <c r="AS94" s="40">
        <f t="shared" si="52"/>
        <v>0</v>
      </c>
      <c r="AT94" s="40">
        <f t="shared" si="53"/>
        <v>0</v>
      </c>
      <c r="AU94" s="40">
        <f t="shared" si="54"/>
        <v>0</v>
      </c>
    </row>
    <row r="95" spans="1:47" ht="42.75">
      <c r="A95" s="2"/>
      <c r="B95" s="75"/>
      <c r="C95" s="68"/>
      <c r="D95" s="451"/>
      <c r="E95" s="382" t="s">
        <v>64</v>
      </c>
      <c r="F95" s="457"/>
      <c r="G95" s="68"/>
      <c r="H95" s="369" t="s">
        <v>62</v>
      </c>
      <c r="I95" s="370"/>
      <c r="J95" s="371"/>
      <c r="K95" s="372"/>
      <c r="L95" s="68"/>
      <c r="M95" s="369" t="s">
        <v>62</v>
      </c>
      <c r="N95" s="370"/>
      <c r="O95" s="371"/>
      <c r="P95" s="372"/>
      <c r="Q95" s="68"/>
      <c r="R95" s="369" t="s">
        <v>62</v>
      </c>
      <c r="S95" s="370"/>
      <c r="T95" s="371"/>
      <c r="U95" s="372"/>
      <c r="V95" s="68"/>
      <c r="W95" s="369" t="s">
        <v>62</v>
      </c>
      <c r="X95" s="370"/>
      <c r="Y95" s="371"/>
      <c r="Z95" s="372"/>
      <c r="AA95" s="68"/>
      <c r="AB95" s="108" t="s">
        <v>62</v>
      </c>
      <c r="AC95" s="110"/>
      <c r="AD95" s="109"/>
      <c r="AE95" s="102"/>
      <c r="AF95" s="68"/>
      <c r="AG95" s="108" t="s">
        <v>62</v>
      </c>
      <c r="AH95" s="110"/>
      <c r="AI95" s="109"/>
      <c r="AJ95" s="102"/>
      <c r="AK95" s="68"/>
      <c r="AL95" s="75"/>
      <c r="AO95" t="str">
        <f>"Scope 1"&amp;$D$88&amp;D93&amp;F93&amp;I95</f>
        <v>Scope 1Location 8: Refrigerant leakagekg</v>
      </c>
      <c r="AP95" s="40">
        <f t="shared" si="49"/>
        <v>0</v>
      </c>
      <c r="AQ95" s="40">
        <f t="shared" si="50"/>
        <v>0</v>
      </c>
      <c r="AR95" s="40">
        <f t="shared" si="51"/>
        <v>0</v>
      </c>
      <c r="AS95" s="40">
        <f t="shared" si="52"/>
        <v>0</v>
      </c>
      <c r="AT95" s="40">
        <f t="shared" si="53"/>
        <v>0</v>
      </c>
      <c r="AU95" s="40">
        <f t="shared" si="54"/>
        <v>0</v>
      </c>
    </row>
    <row r="96" spans="1:47">
      <c r="A96" s="2"/>
      <c r="B96" s="75"/>
      <c r="C96" s="68"/>
      <c r="D96" s="68"/>
      <c r="E96" s="68"/>
      <c r="F96" s="68"/>
      <c r="G96" s="68"/>
      <c r="H96" s="68"/>
      <c r="I96" s="68"/>
      <c r="J96" s="93"/>
      <c r="K96" s="68"/>
      <c r="L96" s="68"/>
      <c r="M96" s="68"/>
      <c r="N96" s="68"/>
      <c r="O96" s="93"/>
      <c r="P96" s="68"/>
      <c r="Q96" s="68"/>
      <c r="R96" s="68"/>
      <c r="S96" s="68"/>
      <c r="T96" s="93"/>
      <c r="U96" s="68"/>
      <c r="V96" s="68"/>
      <c r="W96" s="68"/>
      <c r="X96" s="68"/>
      <c r="Y96" s="93"/>
      <c r="Z96" s="68"/>
      <c r="AA96" s="68"/>
      <c r="AB96" s="68"/>
      <c r="AC96" s="68"/>
      <c r="AD96" s="93"/>
      <c r="AE96" s="68"/>
      <c r="AF96" s="68"/>
      <c r="AG96" s="68"/>
      <c r="AH96" s="68"/>
      <c r="AI96" s="93"/>
      <c r="AJ96" s="68"/>
      <c r="AK96" s="68"/>
      <c r="AL96" s="75"/>
      <c r="AP96" s="40"/>
      <c r="AQ96" s="40"/>
      <c r="AR96" s="40"/>
      <c r="AS96" s="40"/>
      <c r="AT96" s="40"/>
      <c r="AU96" s="40"/>
    </row>
    <row r="97" spans="1:47" ht="18.75">
      <c r="A97" s="2"/>
      <c r="B97" s="75"/>
      <c r="C97" s="68"/>
      <c r="D97" s="383" t="str">
        <f>'Company information'!D24&amp;": "&amp;'Company information'!E24</f>
        <v xml:space="preserve">Location 9: </v>
      </c>
      <c r="E97" s="384"/>
      <c r="F97" s="385"/>
      <c r="G97" s="68"/>
      <c r="H97" s="481">
        <v>2020</v>
      </c>
      <c r="I97" s="482"/>
      <c r="J97" s="482"/>
      <c r="K97" s="483"/>
      <c r="L97" s="94"/>
      <c r="M97" s="481">
        <v>2021</v>
      </c>
      <c r="N97" s="482"/>
      <c r="O97" s="482"/>
      <c r="P97" s="483"/>
      <c r="Q97" s="94"/>
      <c r="R97" s="481">
        <v>2022</v>
      </c>
      <c r="S97" s="482"/>
      <c r="T97" s="482"/>
      <c r="U97" s="483"/>
      <c r="V97" s="94"/>
      <c r="W97" s="481">
        <v>2023</v>
      </c>
      <c r="X97" s="482"/>
      <c r="Y97" s="482"/>
      <c r="Z97" s="483"/>
      <c r="AA97" s="94"/>
      <c r="AB97" s="465">
        <v>2024</v>
      </c>
      <c r="AC97" s="466"/>
      <c r="AD97" s="466"/>
      <c r="AE97" s="467"/>
      <c r="AF97" s="94"/>
      <c r="AG97" s="465">
        <v>2025</v>
      </c>
      <c r="AH97" s="466"/>
      <c r="AI97" s="466"/>
      <c r="AJ97" s="467"/>
      <c r="AK97" s="68"/>
      <c r="AL97" s="75"/>
      <c r="AP97" s="39"/>
      <c r="AQ97" s="11"/>
      <c r="AR97" s="30"/>
      <c r="AS97" s="11"/>
      <c r="AT97" s="11"/>
      <c r="AU97" s="11"/>
    </row>
    <row r="98" spans="1:47">
      <c r="A98" s="2"/>
      <c r="B98" s="75"/>
      <c r="C98" s="68"/>
      <c r="D98" s="386" t="s">
        <v>42</v>
      </c>
      <c r="E98" s="219" t="s">
        <v>43</v>
      </c>
      <c r="F98" s="387" t="s">
        <v>44</v>
      </c>
      <c r="G98" s="68"/>
      <c r="H98" s="396"/>
      <c r="I98" s="158"/>
      <c r="J98" s="159" t="s">
        <v>45</v>
      </c>
      <c r="K98" s="398" t="s">
        <v>46</v>
      </c>
      <c r="L98" s="68"/>
      <c r="M98" s="396"/>
      <c r="N98" s="158"/>
      <c r="O98" s="159" t="s">
        <v>45</v>
      </c>
      <c r="P98" s="398" t="s">
        <v>46</v>
      </c>
      <c r="Q98" s="68"/>
      <c r="R98" s="396"/>
      <c r="S98" s="158"/>
      <c r="T98" s="159" t="s">
        <v>45</v>
      </c>
      <c r="U98" s="398" t="s">
        <v>46</v>
      </c>
      <c r="V98" s="68"/>
      <c r="W98" s="396"/>
      <c r="X98" s="158"/>
      <c r="Y98" s="350" t="s">
        <v>45</v>
      </c>
      <c r="Z98" s="397" t="s">
        <v>46</v>
      </c>
      <c r="AA98" s="68"/>
      <c r="AB98" s="95"/>
      <c r="AC98" s="96"/>
      <c r="AD98" s="97" t="s">
        <v>45</v>
      </c>
      <c r="AE98" s="98" t="s">
        <v>46</v>
      </c>
      <c r="AF98" s="68"/>
      <c r="AG98" s="95"/>
      <c r="AH98" s="96"/>
      <c r="AI98" s="97" t="s">
        <v>45</v>
      </c>
      <c r="AJ98" s="98" t="s">
        <v>46</v>
      </c>
      <c r="AK98" s="68"/>
      <c r="AL98" s="75"/>
      <c r="AP98">
        <v>2020</v>
      </c>
      <c r="AQ98">
        <v>2021</v>
      </c>
      <c r="AR98">
        <v>2022</v>
      </c>
      <c r="AS98">
        <v>2023</v>
      </c>
      <c r="AT98">
        <v>2024</v>
      </c>
      <c r="AU98">
        <v>2025</v>
      </c>
    </row>
    <row r="99" spans="1:47" ht="57.75">
      <c r="A99" s="2"/>
      <c r="B99" s="75"/>
      <c r="C99" s="68"/>
      <c r="D99" s="379" t="s">
        <v>52</v>
      </c>
      <c r="E99" s="221" t="s">
        <v>53</v>
      </c>
      <c r="F99" s="389" t="s">
        <v>54</v>
      </c>
      <c r="G99" s="68"/>
      <c r="H99" s="460"/>
      <c r="I99" s="461"/>
      <c r="J99" s="358"/>
      <c r="K99" s="405"/>
      <c r="L99" s="68"/>
      <c r="M99" s="460"/>
      <c r="N99" s="461"/>
      <c r="O99" s="347"/>
      <c r="P99" s="399"/>
      <c r="Q99" s="68"/>
      <c r="R99" s="460"/>
      <c r="S99" s="461"/>
      <c r="T99" s="347"/>
      <c r="U99" s="399"/>
      <c r="V99" s="68"/>
      <c r="W99" s="460"/>
      <c r="X99" s="461"/>
      <c r="Y99" s="357"/>
      <c r="Z99" s="404"/>
      <c r="AA99" s="68"/>
      <c r="AB99" s="475"/>
      <c r="AC99" s="476"/>
      <c r="AD99" s="103"/>
      <c r="AE99" s="104"/>
      <c r="AF99" s="68"/>
      <c r="AG99" s="475"/>
      <c r="AH99" s="476"/>
      <c r="AI99" s="103"/>
      <c r="AJ99" s="104"/>
      <c r="AK99" s="68"/>
      <c r="AL99" s="75"/>
      <c r="AO99" t="str">
        <f t="shared" ref="AO99:AO101" si="55">"Scope 1"&amp;$D$97&amp;D99&amp;F99&amp;H99</f>
        <v>Scope 1Location 9: Natural gasSelect unit</v>
      </c>
      <c r="AP99" s="40">
        <f t="shared" ref="AP99:AP104" si="56">J99</f>
        <v>0</v>
      </c>
      <c r="AQ99" s="40">
        <f t="shared" ref="AQ99:AQ104" si="57">O99</f>
        <v>0</v>
      </c>
      <c r="AR99" s="40">
        <f t="shared" ref="AR99:AR104" si="58">T99</f>
        <v>0</v>
      </c>
      <c r="AS99" s="40">
        <f t="shared" ref="AS99:AS104" si="59">Y99</f>
        <v>0</v>
      </c>
      <c r="AT99" s="40">
        <f t="shared" ref="AT99:AT104" si="60">AD99</f>
        <v>0</v>
      </c>
      <c r="AU99" s="40">
        <f t="shared" ref="AU99:AU104" si="61">AI99</f>
        <v>0</v>
      </c>
    </row>
    <row r="100" spans="1:47" ht="68.25">
      <c r="A100" s="2"/>
      <c r="B100" s="75"/>
      <c r="C100" s="68"/>
      <c r="D100" s="379" t="s">
        <v>55</v>
      </c>
      <c r="E100" s="221" t="s">
        <v>56</v>
      </c>
      <c r="F100" s="381" t="s">
        <v>49</v>
      </c>
      <c r="G100" s="68"/>
      <c r="H100" s="460"/>
      <c r="I100" s="461"/>
      <c r="J100" s="352"/>
      <c r="K100" s="365"/>
      <c r="L100" s="68"/>
      <c r="M100" s="460"/>
      <c r="N100" s="461"/>
      <c r="O100" s="352"/>
      <c r="P100" s="365"/>
      <c r="Q100" s="68"/>
      <c r="R100" s="460"/>
      <c r="S100" s="461"/>
      <c r="T100" s="352"/>
      <c r="U100" s="365"/>
      <c r="V100" s="68"/>
      <c r="W100" s="460"/>
      <c r="X100" s="461"/>
      <c r="Y100" s="352"/>
      <c r="Z100" s="365"/>
      <c r="AA100" s="68"/>
      <c r="AB100" s="477"/>
      <c r="AC100" s="478"/>
      <c r="AD100" s="103"/>
      <c r="AE100" s="104"/>
      <c r="AF100" s="68"/>
      <c r="AG100" s="477"/>
      <c r="AH100" s="478"/>
      <c r="AI100" s="103"/>
      <c r="AJ100" s="104"/>
      <c r="AK100" s="68"/>
      <c r="AL100" s="75"/>
      <c r="AO100" t="str">
        <f t="shared" si="55"/>
        <v>Scope 1Location 9: Diesel consumption for energy generationLiters</v>
      </c>
      <c r="AP100" s="40">
        <f t="shared" si="56"/>
        <v>0</v>
      </c>
      <c r="AQ100" s="40">
        <f t="shared" si="57"/>
        <v>0</v>
      </c>
      <c r="AR100" s="40">
        <f t="shared" si="58"/>
        <v>0</v>
      </c>
      <c r="AS100" s="40">
        <f t="shared" si="59"/>
        <v>0</v>
      </c>
      <c r="AT100" s="40">
        <f t="shared" si="60"/>
        <v>0</v>
      </c>
      <c r="AU100" s="40">
        <f t="shared" si="61"/>
        <v>0</v>
      </c>
    </row>
    <row r="101" spans="1:47" ht="68.25">
      <c r="A101" s="2"/>
      <c r="B101" s="75"/>
      <c r="C101" s="68"/>
      <c r="D101" s="379" t="s">
        <v>57</v>
      </c>
      <c r="E101" s="221" t="s">
        <v>58</v>
      </c>
      <c r="F101" s="381" t="s">
        <v>49</v>
      </c>
      <c r="G101" s="68"/>
      <c r="H101" s="458"/>
      <c r="I101" s="459"/>
      <c r="J101" s="352"/>
      <c r="K101" s="365"/>
      <c r="L101" s="68"/>
      <c r="M101" s="458"/>
      <c r="N101" s="459"/>
      <c r="O101" s="352"/>
      <c r="P101" s="365"/>
      <c r="Q101" s="68"/>
      <c r="R101" s="458"/>
      <c r="S101" s="459"/>
      <c r="T101" s="353"/>
      <c r="U101" s="367"/>
      <c r="V101" s="68"/>
      <c r="W101" s="458"/>
      <c r="X101" s="459"/>
      <c r="Y101" s="353"/>
      <c r="Z101" s="367"/>
      <c r="AA101" s="68"/>
      <c r="AB101" s="479"/>
      <c r="AC101" s="480"/>
      <c r="AD101" s="103"/>
      <c r="AE101" s="104"/>
      <c r="AF101" s="68"/>
      <c r="AG101" s="479"/>
      <c r="AH101" s="480"/>
      <c r="AI101" s="103"/>
      <c r="AJ101" s="104"/>
      <c r="AK101" s="68"/>
      <c r="AL101" s="75"/>
      <c r="AO101" t="str">
        <f t="shared" si="55"/>
        <v>Scope 1Location 9: Petrol consumption for energy generationLiters</v>
      </c>
      <c r="AP101" s="40">
        <f t="shared" si="56"/>
        <v>0</v>
      </c>
      <c r="AQ101" s="40">
        <f t="shared" si="57"/>
        <v>0</v>
      </c>
      <c r="AR101" s="40">
        <f t="shared" si="58"/>
        <v>0</v>
      </c>
      <c r="AS101" s="40">
        <f t="shared" si="59"/>
        <v>0</v>
      </c>
      <c r="AT101" s="40">
        <f t="shared" si="60"/>
        <v>0</v>
      </c>
      <c r="AU101" s="40">
        <f t="shared" si="61"/>
        <v>0</v>
      </c>
    </row>
    <row r="102" spans="1:47" ht="42.75">
      <c r="A102" s="2"/>
      <c r="B102" s="75"/>
      <c r="C102" s="68"/>
      <c r="D102" s="449" t="s">
        <v>59</v>
      </c>
      <c r="E102" s="221" t="s">
        <v>60</v>
      </c>
      <c r="F102" s="484" t="s">
        <v>61</v>
      </c>
      <c r="G102" s="68"/>
      <c r="H102" s="366" t="s">
        <v>62</v>
      </c>
      <c r="I102" s="355"/>
      <c r="J102" s="356"/>
      <c r="K102" s="367"/>
      <c r="L102" s="68"/>
      <c r="M102" s="366" t="s">
        <v>62</v>
      </c>
      <c r="N102" s="355"/>
      <c r="O102" s="356"/>
      <c r="P102" s="367"/>
      <c r="Q102" s="68"/>
      <c r="R102" s="366" t="s">
        <v>62</v>
      </c>
      <c r="S102" s="355"/>
      <c r="T102" s="354"/>
      <c r="U102" s="365"/>
      <c r="V102" s="68"/>
      <c r="W102" s="366" t="s">
        <v>62</v>
      </c>
      <c r="X102" s="355"/>
      <c r="Y102" s="354"/>
      <c r="Z102" s="365"/>
      <c r="AA102" s="68"/>
      <c r="AB102" s="105" t="s">
        <v>62</v>
      </c>
      <c r="AC102" s="107"/>
      <c r="AD102" s="106"/>
      <c r="AE102" s="104"/>
      <c r="AF102" s="68"/>
      <c r="AG102" s="105" t="s">
        <v>62</v>
      </c>
      <c r="AH102" s="107"/>
      <c r="AI102" s="106"/>
      <c r="AJ102" s="104"/>
      <c r="AK102" s="68"/>
      <c r="AL102" s="75"/>
      <c r="AO102" t="str">
        <f>"Scope 1"&amp;$D$97&amp;D102&amp;F102&amp;I102</f>
        <v>Scope 1Location 9: Refrigerant leakagekg</v>
      </c>
      <c r="AP102" s="40">
        <f t="shared" si="56"/>
        <v>0</v>
      </c>
      <c r="AQ102" s="40">
        <f t="shared" si="57"/>
        <v>0</v>
      </c>
      <c r="AR102" s="40">
        <f t="shared" si="58"/>
        <v>0</v>
      </c>
      <c r="AS102" s="40">
        <f t="shared" si="59"/>
        <v>0</v>
      </c>
      <c r="AT102" s="40">
        <f t="shared" si="60"/>
        <v>0</v>
      </c>
      <c r="AU102" s="40">
        <f t="shared" si="61"/>
        <v>0</v>
      </c>
    </row>
    <row r="103" spans="1:47" ht="42.75">
      <c r="A103" s="2"/>
      <c r="B103" s="75"/>
      <c r="C103" s="68"/>
      <c r="D103" s="450"/>
      <c r="E103" s="223" t="s">
        <v>63</v>
      </c>
      <c r="F103" s="456"/>
      <c r="G103" s="68"/>
      <c r="H103" s="368" t="s">
        <v>62</v>
      </c>
      <c r="I103" s="349"/>
      <c r="J103" s="348"/>
      <c r="K103" s="365"/>
      <c r="L103" s="68"/>
      <c r="M103" s="368" t="s">
        <v>62</v>
      </c>
      <c r="N103" s="349"/>
      <c r="O103" s="348"/>
      <c r="P103" s="365"/>
      <c r="Q103" s="68"/>
      <c r="R103" s="368" t="s">
        <v>62</v>
      </c>
      <c r="S103" s="349"/>
      <c r="T103" s="348"/>
      <c r="U103" s="365"/>
      <c r="V103" s="68"/>
      <c r="W103" s="368" t="s">
        <v>62</v>
      </c>
      <c r="X103" s="349"/>
      <c r="Y103" s="348"/>
      <c r="Z103" s="365"/>
      <c r="AA103" s="68"/>
      <c r="AB103" s="105" t="s">
        <v>62</v>
      </c>
      <c r="AC103" s="107"/>
      <c r="AD103" s="106"/>
      <c r="AE103" s="104"/>
      <c r="AF103" s="68"/>
      <c r="AG103" s="105" t="s">
        <v>62</v>
      </c>
      <c r="AH103" s="107"/>
      <c r="AI103" s="106"/>
      <c r="AJ103" s="104"/>
      <c r="AK103" s="68"/>
      <c r="AL103" s="75"/>
      <c r="AO103" t="str">
        <f>"Scope 1"&amp;$D$97&amp;D102&amp;F102&amp;I103</f>
        <v>Scope 1Location 9: Refrigerant leakagekg</v>
      </c>
      <c r="AP103" s="40">
        <f t="shared" si="56"/>
        <v>0</v>
      </c>
      <c r="AQ103" s="40">
        <f t="shared" si="57"/>
        <v>0</v>
      </c>
      <c r="AR103" s="40">
        <f t="shared" si="58"/>
        <v>0</v>
      </c>
      <c r="AS103" s="40">
        <f t="shared" si="59"/>
        <v>0</v>
      </c>
      <c r="AT103" s="40">
        <f t="shared" si="60"/>
        <v>0</v>
      </c>
      <c r="AU103" s="40">
        <f t="shared" si="61"/>
        <v>0</v>
      </c>
    </row>
    <row r="104" spans="1:47" ht="42.75">
      <c r="A104" s="2"/>
      <c r="B104" s="75"/>
      <c r="C104" s="68"/>
      <c r="D104" s="451"/>
      <c r="E104" s="382" t="s">
        <v>64</v>
      </c>
      <c r="F104" s="485"/>
      <c r="G104" s="68"/>
      <c r="H104" s="369" t="s">
        <v>62</v>
      </c>
      <c r="I104" s="370"/>
      <c r="J104" s="371"/>
      <c r="K104" s="372"/>
      <c r="L104" s="68"/>
      <c r="M104" s="369" t="s">
        <v>62</v>
      </c>
      <c r="N104" s="370"/>
      <c r="O104" s="371"/>
      <c r="P104" s="372"/>
      <c r="Q104" s="68"/>
      <c r="R104" s="369" t="s">
        <v>62</v>
      </c>
      <c r="S104" s="370"/>
      <c r="T104" s="371"/>
      <c r="U104" s="372"/>
      <c r="V104" s="68"/>
      <c r="W104" s="401" t="s">
        <v>62</v>
      </c>
      <c r="X104" s="402"/>
      <c r="Y104" s="403"/>
      <c r="Z104" s="377"/>
      <c r="AA104" s="68"/>
      <c r="AB104" s="108" t="s">
        <v>62</v>
      </c>
      <c r="AC104" s="110"/>
      <c r="AD104" s="109"/>
      <c r="AE104" s="102"/>
      <c r="AF104" s="68"/>
      <c r="AG104" s="108" t="s">
        <v>62</v>
      </c>
      <c r="AH104" s="110"/>
      <c r="AI104" s="109"/>
      <c r="AJ104" s="102"/>
      <c r="AK104" s="68"/>
      <c r="AL104" s="75"/>
      <c r="AO104" t="str">
        <f>"Scope 1"&amp;$D$97&amp;D102&amp;F102&amp;I104</f>
        <v>Scope 1Location 9: Refrigerant leakagekg</v>
      </c>
      <c r="AP104" s="40">
        <f t="shared" si="56"/>
        <v>0</v>
      </c>
      <c r="AQ104" s="40">
        <f t="shared" si="57"/>
        <v>0</v>
      </c>
      <c r="AR104" s="40">
        <f t="shared" si="58"/>
        <v>0</v>
      </c>
      <c r="AS104" s="40">
        <f t="shared" si="59"/>
        <v>0</v>
      </c>
      <c r="AT104" s="40">
        <f t="shared" si="60"/>
        <v>0</v>
      </c>
      <c r="AU104" s="40">
        <f t="shared" si="61"/>
        <v>0</v>
      </c>
    </row>
    <row r="105" spans="1:47">
      <c r="A105" s="2"/>
      <c r="B105" s="75"/>
      <c r="C105" s="68"/>
      <c r="D105" s="68"/>
      <c r="E105" s="68"/>
      <c r="F105" s="68"/>
      <c r="G105" s="68"/>
      <c r="H105" s="68"/>
      <c r="I105" s="68"/>
      <c r="J105" s="93"/>
      <c r="K105" s="68"/>
      <c r="L105" s="68"/>
      <c r="M105" s="68"/>
      <c r="N105" s="68"/>
      <c r="O105" s="93"/>
      <c r="P105" s="68"/>
      <c r="Q105" s="68"/>
      <c r="R105" s="68"/>
      <c r="S105" s="68"/>
      <c r="T105" s="93"/>
      <c r="U105" s="68"/>
      <c r="V105" s="68"/>
      <c r="W105" s="68"/>
      <c r="X105" s="68"/>
      <c r="Y105" s="93"/>
      <c r="Z105" s="68"/>
      <c r="AA105" s="68"/>
      <c r="AB105" s="68"/>
      <c r="AC105" s="68"/>
      <c r="AD105" s="93"/>
      <c r="AE105" s="68"/>
      <c r="AF105" s="68"/>
      <c r="AG105" s="68"/>
      <c r="AH105" s="68"/>
      <c r="AI105" s="93"/>
      <c r="AJ105" s="68"/>
      <c r="AK105" s="68"/>
      <c r="AL105" s="75"/>
      <c r="AP105" s="40"/>
      <c r="AQ105" s="40"/>
      <c r="AR105" s="40"/>
      <c r="AS105" s="40"/>
      <c r="AT105" s="40"/>
      <c r="AU105" s="40"/>
    </row>
    <row r="106" spans="1:47" ht="18.75">
      <c r="A106" s="2"/>
      <c r="B106" s="75"/>
      <c r="C106" s="68"/>
      <c r="D106" s="383" t="str">
        <f>'Company information'!D25&amp;": "&amp;'Company information'!E25</f>
        <v xml:space="preserve">Location 10: </v>
      </c>
      <c r="E106" s="384"/>
      <c r="F106" s="385"/>
      <c r="G106" s="68"/>
      <c r="H106" s="481">
        <v>2020</v>
      </c>
      <c r="I106" s="482"/>
      <c r="J106" s="482"/>
      <c r="K106" s="483"/>
      <c r="L106" s="94"/>
      <c r="M106" s="481">
        <v>2021</v>
      </c>
      <c r="N106" s="482"/>
      <c r="O106" s="482"/>
      <c r="P106" s="483"/>
      <c r="Q106" s="94"/>
      <c r="R106" s="481">
        <v>2022</v>
      </c>
      <c r="S106" s="482"/>
      <c r="T106" s="482"/>
      <c r="U106" s="483"/>
      <c r="V106" s="94"/>
      <c r="W106" s="481">
        <v>2023</v>
      </c>
      <c r="X106" s="482"/>
      <c r="Y106" s="482"/>
      <c r="Z106" s="483"/>
      <c r="AA106" s="94"/>
      <c r="AB106" s="465">
        <v>2024</v>
      </c>
      <c r="AC106" s="466"/>
      <c r="AD106" s="466"/>
      <c r="AE106" s="467"/>
      <c r="AF106" s="94"/>
      <c r="AG106" s="465">
        <v>2025</v>
      </c>
      <c r="AH106" s="466"/>
      <c r="AI106" s="466"/>
      <c r="AJ106" s="467"/>
      <c r="AK106" s="68"/>
      <c r="AL106" s="75"/>
      <c r="AP106" s="39"/>
      <c r="AQ106" s="11"/>
      <c r="AR106" s="30"/>
      <c r="AS106" s="11"/>
      <c r="AT106" s="11"/>
      <c r="AU106" s="11"/>
    </row>
    <row r="107" spans="1:47">
      <c r="A107" s="2"/>
      <c r="B107" s="75"/>
      <c r="C107" s="68"/>
      <c r="D107" s="386" t="s">
        <v>42</v>
      </c>
      <c r="E107" s="219" t="s">
        <v>43</v>
      </c>
      <c r="F107" s="387" t="s">
        <v>44</v>
      </c>
      <c r="G107" s="68"/>
      <c r="H107" s="396"/>
      <c r="I107" s="158"/>
      <c r="J107" s="350" t="s">
        <v>45</v>
      </c>
      <c r="K107" s="397" t="s">
        <v>46</v>
      </c>
      <c r="L107" s="68"/>
      <c r="M107" s="396"/>
      <c r="N107" s="158"/>
      <c r="O107" s="350" t="s">
        <v>45</v>
      </c>
      <c r="P107" s="397" t="s">
        <v>46</v>
      </c>
      <c r="Q107" s="68"/>
      <c r="R107" s="396"/>
      <c r="S107" s="158"/>
      <c r="T107" s="159" t="s">
        <v>45</v>
      </c>
      <c r="U107" s="398" t="s">
        <v>46</v>
      </c>
      <c r="V107" s="68"/>
      <c r="W107" s="396"/>
      <c r="X107" s="158"/>
      <c r="Y107" s="159" t="s">
        <v>45</v>
      </c>
      <c r="Z107" s="398" t="s">
        <v>46</v>
      </c>
      <c r="AA107" s="68"/>
      <c r="AB107" s="95"/>
      <c r="AC107" s="96"/>
      <c r="AD107" s="97" t="s">
        <v>45</v>
      </c>
      <c r="AE107" s="98" t="s">
        <v>46</v>
      </c>
      <c r="AF107" s="68"/>
      <c r="AG107" s="95"/>
      <c r="AH107" s="96"/>
      <c r="AI107" s="97" t="s">
        <v>45</v>
      </c>
      <c r="AJ107" s="98" t="s">
        <v>46</v>
      </c>
      <c r="AK107" s="68"/>
      <c r="AL107" s="75"/>
      <c r="AP107">
        <v>2020</v>
      </c>
      <c r="AQ107">
        <v>2021</v>
      </c>
      <c r="AR107">
        <v>2022</v>
      </c>
      <c r="AS107">
        <v>2023</v>
      </c>
      <c r="AT107">
        <v>2024</v>
      </c>
      <c r="AU107">
        <v>2025</v>
      </c>
    </row>
    <row r="108" spans="1:47" ht="57.75">
      <c r="A108" s="2"/>
      <c r="B108" s="75"/>
      <c r="C108" s="68"/>
      <c r="D108" s="379" t="s">
        <v>52</v>
      </c>
      <c r="E108" s="221" t="s">
        <v>53</v>
      </c>
      <c r="F108" s="388" t="s">
        <v>54</v>
      </c>
      <c r="G108" s="68"/>
      <c r="H108" s="460"/>
      <c r="I108" s="461"/>
      <c r="J108" s="352"/>
      <c r="K108" s="365"/>
      <c r="L108" s="68"/>
      <c r="M108" s="460"/>
      <c r="N108" s="461"/>
      <c r="O108" s="352"/>
      <c r="P108" s="365"/>
      <c r="Q108" s="68"/>
      <c r="R108" s="460"/>
      <c r="S108" s="461"/>
      <c r="T108" s="347"/>
      <c r="U108" s="399"/>
      <c r="V108" s="68"/>
      <c r="W108" s="460"/>
      <c r="X108" s="461"/>
      <c r="Y108" s="347"/>
      <c r="Z108" s="399"/>
      <c r="AA108" s="68"/>
      <c r="AB108" s="475"/>
      <c r="AC108" s="476"/>
      <c r="AD108" s="103"/>
      <c r="AE108" s="104"/>
      <c r="AF108" s="68"/>
      <c r="AG108" s="475"/>
      <c r="AH108" s="476"/>
      <c r="AI108" s="103"/>
      <c r="AJ108" s="104"/>
      <c r="AK108" s="68"/>
      <c r="AL108" s="75"/>
      <c r="AO108" t="str">
        <f t="shared" ref="AO108:AO110" si="62">"Scope 1"&amp;$D$106&amp;D108&amp;F108&amp;H108</f>
        <v>Scope 1Location 10: Natural gasSelect unit</v>
      </c>
      <c r="AP108" s="40">
        <f t="shared" ref="AP108:AP113" si="63">J108</f>
        <v>0</v>
      </c>
      <c r="AQ108" s="40">
        <f t="shared" ref="AQ108:AQ113" si="64">O108</f>
        <v>0</v>
      </c>
      <c r="AR108" s="40">
        <f t="shared" ref="AR108:AR113" si="65">T108</f>
        <v>0</v>
      </c>
      <c r="AS108" s="40">
        <f t="shared" ref="AS108:AS113" si="66">Y108</f>
        <v>0</v>
      </c>
      <c r="AT108" s="40">
        <f t="shared" ref="AT108:AT113" si="67">AD108</f>
        <v>0</v>
      </c>
      <c r="AU108" s="40">
        <f t="shared" ref="AU108:AU113" si="68">AI108</f>
        <v>0</v>
      </c>
    </row>
    <row r="109" spans="1:47" ht="68.25">
      <c r="A109" s="2"/>
      <c r="B109" s="75"/>
      <c r="C109" s="68"/>
      <c r="D109" s="379" t="s">
        <v>55</v>
      </c>
      <c r="E109" s="221" t="s">
        <v>56</v>
      </c>
      <c r="F109" s="394" t="s">
        <v>49</v>
      </c>
      <c r="G109" s="68"/>
      <c r="H109" s="460"/>
      <c r="I109" s="461"/>
      <c r="J109" s="352"/>
      <c r="K109" s="365"/>
      <c r="L109" s="68"/>
      <c r="M109" s="460"/>
      <c r="N109" s="461"/>
      <c r="O109" s="352"/>
      <c r="P109" s="365"/>
      <c r="Q109" s="68"/>
      <c r="R109" s="460"/>
      <c r="S109" s="461"/>
      <c r="T109" s="352"/>
      <c r="U109" s="365"/>
      <c r="V109" s="68"/>
      <c r="W109" s="460"/>
      <c r="X109" s="461"/>
      <c r="Y109" s="352"/>
      <c r="Z109" s="365"/>
      <c r="AA109" s="68"/>
      <c r="AB109" s="477"/>
      <c r="AC109" s="478"/>
      <c r="AD109" s="103"/>
      <c r="AE109" s="104"/>
      <c r="AF109" s="68"/>
      <c r="AG109" s="477"/>
      <c r="AH109" s="478"/>
      <c r="AI109" s="103"/>
      <c r="AJ109" s="104"/>
      <c r="AK109" s="68"/>
      <c r="AL109" s="75"/>
      <c r="AO109" t="str">
        <f t="shared" si="62"/>
        <v>Scope 1Location 10: Diesel consumption for energy generationLiters</v>
      </c>
      <c r="AP109" s="40">
        <f t="shared" si="63"/>
        <v>0</v>
      </c>
      <c r="AQ109" s="40">
        <f t="shared" si="64"/>
        <v>0</v>
      </c>
      <c r="AR109" s="40">
        <f t="shared" si="65"/>
        <v>0</v>
      </c>
      <c r="AS109" s="40">
        <f t="shared" si="66"/>
        <v>0</v>
      </c>
      <c r="AT109" s="40">
        <f t="shared" si="67"/>
        <v>0</v>
      </c>
      <c r="AU109" s="40">
        <f t="shared" si="68"/>
        <v>0</v>
      </c>
    </row>
    <row r="110" spans="1:47" ht="68.25">
      <c r="A110" s="2"/>
      <c r="B110" s="75"/>
      <c r="C110" s="68"/>
      <c r="D110" s="379" t="s">
        <v>57</v>
      </c>
      <c r="E110" s="221" t="s">
        <v>58</v>
      </c>
      <c r="F110" s="380" t="s">
        <v>49</v>
      </c>
      <c r="G110" s="68"/>
      <c r="H110" s="458"/>
      <c r="I110" s="459"/>
      <c r="J110" s="352"/>
      <c r="K110" s="365"/>
      <c r="L110" s="68"/>
      <c r="M110" s="458"/>
      <c r="N110" s="459"/>
      <c r="O110" s="352"/>
      <c r="P110" s="365"/>
      <c r="Q110" s="68"/>
      <c r="R110" s="458"/>
      <c r="S110" s="459"/>
      <c r="T110" s="352"/>
      <c r="U110" s="365"/>
      <c r="V110" s="68"/>
      <c r="W110" s="460"/>
      <c r="X110" s="459"/>
      <c r="Y110" s="353"/>
      <c r="Z110" s="367"/>
      <c r="AA110" s="68"/>
      <c r="AB110" s="479"/>
      <c r="AC110" s="480"/>
      <c r="AD110" s="103"/>
      <c r="AE110" s="104"/>
      <c r="AF110" s="68"/>
      <c r="AG110" s="479"/>
      <c r="AH110" s="480"/>
      <c r="AI110" s="103"/>
      <c r="AJ110" s="104"/>
      <c r="AK110" s="68"/>
      <c r="AL110" s="75"/>
      <c r="AO110" t="str">
        <f t="shared" si="62"/>
        <v>Scope 1Location 10: Petrol consumption for energy generationLiters</v>
      </c>
      <c r="AP110" s="40">
        <f t="shared" si="63"/>
        <v>0</v>
      </c>
      <c r="AQ110" s="40">
        <f t="shared" si="64"/>
        <v>0</v>
      </c>
      <c r="AR110" s="40">
        <f t="shared" si="65"/>
        <v>0</v>
      </c>
      <c r="AS110" s="40">
        <f t="shared" si="66"/>
        <v>0</v>
      </c>
      <c r="AT110" s="40">
        <f t="shared" si="67"/>
        <v>0</v>
      </c>
      <c r="AU110" s="40">
        <f t="shared" si="68"/>
        <v>0</v>
      </c>
    </row>
    <row r="111" spans="1:47" ht="42.75">
      <c r="A111" s="2"/>
      <c r="B111" s="75"/>
      <c r="C111" s="68"/>
      <c r="D111" s="449" t="s">
        <v>59</v>
      </c>
      <c r="E111" s="221" t="s">
        <v>60</v>
      </c>
      <c r="F111" s="488" t="s">
        <v>61</v>
      </c>
      <c r="G111" s="68"/>
      <c r="H111" s="368" t="s">
        <v>62</v>
      </c>
      <c r="I111" s="349"/>
      <c r="J111" s="348"/>
      <c r="K111" s="365"/>
      <c r="L111" s="68"/>
      <c r="M111" s="366" t="s">
        <v>62</v>
      </c>
      <c r="N111" s="355"/>
      <c r="O111" s="356"/>
      <c r="P111" s="367"/>
      <c r="Q111" s="68"/>
      <c r="R111" s="368" t="s">
        <v>62</v>
      </c>
      <c r="S111" s="349"/>
      <c r="T111" s="354"/>
      <c r="U111" s="365"/>
      <c r="V111" s="68"/>
      <c r="W111" s="400" t="s">
        <v>62</v>
      </c>
      <c r="X111" s="349"/>
      <c r="Y111" s="348"/>
      <c r="Z111" s="365"/>
      <c r="AA111" s="68"/>
      <c r="AB111" s="105" t="s">
        <v>62</v>
      </c>
      <c r="AC111" s="107"/>
      <c r="AD111" s="106"/>
      <c r="AE111" s="104"/>
      <c r="AF111" s="68"/>
      <c r="AG111" s="105" t="s">
        <v>62</v>
      </c>
      <c r="AH111" s="107"/>
      <c r="AI111" s="106"/>
      <c r="AJ111" s="104"/>
      <c r="AK111" s="68"/>
      <c r="AL111" s="75"/>
      <c r="AO111" t="str">
        <f>"Scope 1"&amp;$D$106&amp;D111&amp;F111&amp;I111</f>
        <v>Scope 1Location 10: Refrigerant leakagekg</v>
      </c>
      <c r="AP111" s="40">
        <f t="shared" si="63"/>
        <v>0</v>
      </c>
      <c r="AQ111" s="40">
        <f t="shared" si="64"/>
        <v>0</v>
      </c>
      <c r="AR111" s="40">
        <f t="shared" si="65"/>
        <v>0</v>
      </c>
      <c r="AS111" s="40">
        <f t="shared" si="66"/>
        <v>0</v>
      </c>
      <c r="AT111" s="40">
        <f t="shared" si="67"/>
        <v>0</v>
      </c>
      <c r="AU111" s="40">
        <f t="shared" si="68"/>
        <v>0</v>
      </c>
    </row>
    <row r="112" spans="1:47" ht="42.75">
      <c r="A112" s="2"/>
      <c r="B112" s="75"/>
      <c r="C112" s="68"/>
      <c r="D112" s="450"/>
      <c r="E112" s="221" t="s">
        <v>63</v>
      </c>
      <c r="F112" s="489"/>
      <c r="G112" s="68"/>
      <c r="H112" s="368" t="s">
        <v>62</v>
      </c>
      <c r="I112" s="349"/>
      <c r="J112" s="348"/>
      <c r="K112" s="365"/>
      <c r="L112" s="68"/>
      <c r="M112" s="368" t="s">
        <v>62</v>
      </c>
      <c r="N112" s="349"/>
      <c r="O112" s="348"/>
      <c r="P112" s="365"/>
      <c r="Q112" s="68"/>
      <c r="R112" s="368" t="s">
        <v>62</v>
      </c>
      <c r="S112" s="349"/>
      <c r="T112" s="354"/>
      <c r="U112" s="365"/>
      <c r="V112" s="68"/>
      <c r="W112" s="368" t="s">
        <v>62</v>
      </c>
      <c r="X112" s="349"/>
      <c r="Y112" s="348"/>
      <c r="Z112" s="365"/>
      <c r="AA112" s="68"/>
      <c r="AB112" s="105" t="s">
        <v>62</v>
      </c>
      <c r="AC112" s="107"/>
      <c r="AD112" s="106"/>
      <c r="AE112" s="104"/>
      <c r="AF112" s="68"/>
      <c r="AG112" s="105" t="s">
        <v>62</v>
      </c>
      <c r="AH112" s="107"/>
      <c r="AI112" s="106"/>
      <c r="AJ112" s="104"/>
      <c r="AK112" s="68"/>
      <c r="AL112" s="75"/>
      <c r="AO112" t="str">
        <f>"Scope 1"&amp;$D$106&amp;D111&amp;F111&amp;I112</f>
        <v>Scope 1Location 10: Refrigerant leakagekg</v>
      </c>
      <c r="AP112" s="40">
        <f t="shared" si="63"/>
        <v>0</v>
      </c>
      <c r="AQ112" s="40">
        <f t="shared" si="64"/>
        <v>0</v>
      </c>
      <c r="AR112" s="40">
        <f t="shared" si="65"/>
        <v>0</v>
      </c>
      <c r="AS112" s="40">
        <f t="shared" si="66"/>
        <v>0</v>
      </c>
      <c r="AT112" s="40">
        <f t="shared" si="67"/>
        <v>0</v>
      </c>
      <c r="AU112" s="40">
        <f t="shared" si="68"/>
        <v>0</v>
      </c>
    </row>
    <row r="113" spans="1:47" ht="42.75">
      <c r="A113" s="2"/>
      <c r="B113" s="75"/>
      <c r="C113" s="68"/>
      <c r="D113" s="451"/>
      <c r="E113" s="395" t="s">
        <v>64</v>
      </c>
      <c r="F113" s="490"/>
      <c r="G113" s="68"/>
      <c r="H113" s="369" t="s">
        <v>62</v>
      </c>
      <c r="I113" s="370"/>
      <c r="J113" s="371"/>
      <c r="K113" s="372"/>
      <c r="L113" s="68"/>
      <c r="M113" s="369" t="s">
        <v>62</v>
      </c>
      <c r="N113" s="370"/>
      <c r="O113" s="371"/>
      <c r="P113" s="372"/>
      <c r="Q113" s="68"/>
      <c r="R113" s="401" t="s">
        <v>62</v>
      </c>
      <c r="S113" s="402"/>
      <c r="T113" s="371"/>
      <c r="U113" s="372"/>
      <c r="V113" s="68"/>
      <c r="W113" s="401" t="s">
        <v>62</v>
      </c>
      <c r="X113" s="402"/>
      <c r="Y113" s="403"/>
      <c r="Z113" s="377"/>
      <c r="AA113" s="68"/>
      <c r="AB113" s="108" t="s">
        <v>62</v>
      </c>
      <c r="AC113" s="110"/>
      <c r="AD113" s="109"/>
      <c r="AE113" s="102"/>
      <c r="AF113" s="68"/>
      <c r="AG113" s="108" t="s">
        <v>62</v>
      </c>
      <c r="AH113" s="110"/>
      <c r="AI113" s="109"/>
      <c r="AJ113" s="102"/>
      <c r="AK113" s="68"/>
      <c r="AL113" s="75"/>
      <c r="AO113" t="str">
        <f>"Scope 1"&amp;$D$106&amp;D111&amp;F111&amp;I113</f>
        <v>Scope 1Location 10: Refrigerant leakagekg</v>
      </c>
      <c r="AP113" s="40">
        <f t="shared" si="63"/>
        <v>0</v>
      </c>
      <c r="AQ113" s="40">
        <f t="shared" si="64"/>
        <v>0</v>
      </c>
      <c r="AR113" s="40">
        <f t="shared" si="65"/>
        <v>0</v>
      </c>
      <c r="AS113" s="40">
        <f t="shared" si="66"/>
        <v>0</v>
      </c>
      <c r="AT113" s="40">
        <f t="shared" si="67"/>
        <v>0</v>
      </c>
      <c r="AU113" s="40">
        <f t="shared" si="68"/>
        <v>0</v>
      </c>
    </row>
    <row r="114" spans="1:47">
      <c r="B114" s="75"/>
      <c r="C114" s="68"/>
      <c r="D114" s="58"/>
      <c r="E114" s="58"/>
      <c r="F114" s="58"/>
      <c r="G114" s="58"/>
      <c r="H114" s="58"/>
      <c r="I114" s="58"/>
      <c r="J114" s="111"/>
      <c r="K114" s="58"/>
      <c r="L114" s="58"/>
      <c r="M114" s="58"/>
      <c r="N114" s="58"/>
      <c r="O114" s="111"/>
      <c r="P114" s="58"/>
      <c r="Q114" s="58"/>
      <c r="R114" s="58"/>
      <c r="S114" s="58"/>
      <c r="T114" s="111"/>
      <c r="U114" s="58"/>
      <c r="V114" s="58"/>
      <c r="W114" s="58"/>
      <c r="X114" s="58"/>
      <c r="Y114" s="111"/>
      <c r="Z114" s="58"/>
      <c r="AA114" s="58"/>
      <c r="AB114" s="58"/>
      <c r="AC114" s="58"/>
      <c r="AD114" s="111"/>
      <c r="AE114" s="58"/>
      <c r="AF114" s="58"/>
      <c r="AG114" s="58"/>
      <c r="AH114" s="58"/>
      <c r="AI114" s="111"/>
      <c r="AJ114" s="58"/>
      <c r="AK114" s="58"/>
      <c r="AL114" s="75"/>
    </row>
    <row r="115" spans="1:47">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66"/>
      <c r="AC115" s="66"/>
      <c r="AD115" s="66"/>
      <c r="AE115" s="66"/>
      <c r="AF115" s="66"/>
      <c r="AG115" s="66"/>
      <c r="AH115" s="66"/>
      <c r="AI115" s="66"/>
      <c r="AJ115" s="66"/>
      <c r="AK115" s="66"/>
      <c r="AL115" s="75"/>
    </row>
    <row r="116" spans="1:47"/>
  </sheetData>
  <sheetProtection algorithmName="SHA-512" hashValue="mrrydVMILwd27aWuYJk2KQxoNixkYdRw8PaP6XNQEi5FSIW7Rke9Omtcf2rTgfpsHmYm14L9KbHan782UXAnug==" saltValue="RHbPpG20siUAa7l3NAtMhw==" spinCount="100000" sheet="1" selectLockedCells="1" sort="0" autoFilter="0" pivotTables="0"/>
  <mergeCells count="280">
    <mergeCell ref="H108:I108"/>
    <mergeCell ref="M108:N108"/>
    <mergeCell ref="R108:S108"/>
    <mergeCell ref="W108:X108"/>
    <mergeCell ref="AB108:AC108"/>
    <mergeCell ref="AG108:AH108"/>
    <mergeCell ref="AG110:AH110"/>
    <mergeCell ref="D111:D113"/>
    <mergeCell ref="F111:F113"/>
    <mergeCell ref="H110:I110"/>
    <mergeCell ref="M110:N110"/>
    <mergeCell ref="R110:S110"/>
    <mergeCell ref="W110:X110"/>
    <mergeCell ref="AB110:AC110"/>
    <mergeCell ref="H109:I109"/>
    <mergeCell ref="M109:N109"/>
    <mergeCell ref="R109:S109"/>
    <mergeCell ref="W109:X109"/>
    <mergeCell ref="AB109:AC109"/>
    <mergeCell ref="AG109:AH109"/>
    <mergeCell ref="D102:D104"/>
    <mergeCell ref="F102:F104"/>
    <mergeCell ref="H106:K106"/>
    <mergeCell ref="M106:P106"/>
    <mergeCell ref="R106:U106"/>
    <mergeCell ref="AG100:AH100"/>
    <mergeCell ref="H101:I101"/>
    <mergeCell ref="M101:N101"/>
    <mergeCell ref="R101:S101"/>
    <mergeCell ref="W101:X101"/>
    <mergeCell ref="AB101:AC101"/>
    <mergeCell ref="AG101:AH101"/>
    <mergeCell ref="H100:I100"/>
    <mergeCell ref="M100:N100"/>
    <mergeCell ref="R100:S100"/>
    <mergeCell ref="W100:X100"/>
    <mergeCell ref="AB100:AC100"/>
    <mergeCell ref="W106:Z106"/>
    <mergeCell ref="AB106:AE106"/>
    <mergeCell ref="AG106:AJ106"/>
    <mergeCell ref="AG99:AH99"/>
    <mergeCell ref="H99:I99"/>
    <mergeCell ref="M99:N99"/>
    <mergeCell ref="R99:S99"/>
    <mergeCell ref="W99:X99"/>
    <mergeCell ref="AB99:AC99"/>
    <mergeCell ref="AG92:AH92"/>
    <mergeCell ref="D93:D95"/>
    <mergeCell ref="F93:F95"/>
    <mergeCell ref="H97:K97"/>
    <mergeCell ref="M97:P97"/>
    <mergeCell ref="R97:U97"/>
    <mergeCell ref="W97:Z97"/>
    <mergeCell ref="AB97:AE97"/>
    <mergeCell ref="AG97:AJ97"/>
    <mergeCell ref="H92:I92"/>
    <mergeCell ref="M92:N92"/>
    <mergeCell ref="R92:S92"/>
    <mergeCell ref="W92:X92"/>
    <mergeCell ref="AB92:AC92"/>
    <mergeCell ref="H90:I90"/>
    <mergeCell ref="M90:N90"/>
    <mergeCell ref="R90:S90"/>
    <mergeCell ref="W90:X90"/>
    <mergeCell ref="AB90:AC90"/>
    <mergeCell ref="AG90:AH90"/>
    <mergeCell ref="H91:I91"/>
    <mergeCell ref="M91:N91"/>
    <mergeCell ref="R91:S91"/>
    <mergeCell ref="W91:X91"/>
    <mergeCell ref="AB91:AC91"/>
    <mergeCell ref="AG91:AH91"/>
    <mergeCell ref="D84:D86"/>
    <mergeCell ref="F84:F86"/>
    <mergeCell ref="H88:K88"/>
    <mergeCell ref="M88:P88"/>
    <mergeCell ref="R88:U88"/>
    <mergeCell ref="AG82:AH82"/>
    <mergeCell ref="H83:I83"/>
    <mergeCell ref="M83:N83"/>
    <mergeCell ref="R83:S83"/>
    <mergeCell ref="W83:X83"/>
    <mergeCell ref="AB83:AC83"/>
    <mergeCell ref="AG83:AH83"/>
    <mergeCell ref="H82:I82"/>
    <mergeCell ref="M82:N82"/>
    <mergeCell ref="R82:S82"/>
    <mergeCell ref="W82:X82"/>
    <mergeCell ref="AB82:AC82"/>
    <mergeCell ref="W88:Z88"/>
    <mergeCell ref="AB88:AE88"/>
    <mergeCell ref="AG88:AJ88"/>
    <mergeCell ref="AG81:AH81"/>
    <mergeCell ref="H81:I81"/>
    <mergeCell ref="M81:N81"/>
    <mergeCell ref="R81:S81"/>
    <mergeCell ref="W81:X81"/>
    <mergeCell ref="AB81:AC81"/>
    <mergeCell ref="AG74:AH74"/>
    <mergeCell ref="D75:D77"/>
    <mergeCell ref="F75:F77"/>
    <mergeCell ref="H79:K79"/>
    <mergeCell ref="M79:P79"/>
    <mergeCell ref="R79:U79"/>
    <mergeCell ref="W79:Z79"/>
    <mergeCell ref="AB79:AE79"/>
    <mergeCell ref="AG79:AJ79"/>
    <mergeCell ref="H74:I74"/>
    <mergeCell ref="M74:N74"/>
    <mergeCell ref="R74:S74"/>
    <mergeCell ref="W74:X74"/>
    <mergeCell ref="AB74:AC74"/>
    <mergeCell ref="H72:I72"/>
    <mergeCell ref="M72:N72"/>
    <mergeCell ref="R72:S72"/>
    <mergeCell ref="W72:X72"/>
    <mergeCell ref="AB72:AC72"/>
    <mergeCell ref="AG72:AH72"/>
    <mergeCell ref="H73:I73"/>
    <mergeCell ref="M73:N73"/>
    <mergeCell ref="R73:S73"/>
    <mergeCell ref="W73:X73"/>
    <mergeCell ref="AB73:AC73"/>
    <mergeCell ref="AG73:AH73"/>
    <mergeCell ref="D66:D68"/>
    <mergeCell ref="F66:F68"/>
    <mergeCell ref="H70:K70"/>
    <mergeCell ref="M70:P70"/>
    <mergeCell ref="R70:U70"/>
    <mergeCell ref="AG64:AH64"/>
    <mergeCell ref="H65:I65"/>
    <mergeCell ref="M65:N65"/>
    <mergeCell ref="R65:S65"/>
    <mergeCell ref="W65:X65"/>
    <mergeCell ref="AB65:AC65"/>
    <mergeCell ref="AG65:AH65"/>
    <mergeCell ref="H64:I64"/>
    <mergeCell ref="M64:N64"/>
    <mergeCell ref="R64:S64"/>
    <mergeCell ref="W64:X64"/>
    <mergeCell ref="AB64:AC64"/>
    <mergeCell ref="W70:Z70"/>
    <mergeCell ref="AB70:AE70"/>
    <mergeCell ref="AG70:AJ70"/>
    <mergeCell ref="AG63:AH63"/>
    <mergeCell ref="H63:I63"/>
    <mergeCell ref="M63:N63"/>
    <mergeCell ref="R63:S63"/>
    <mergeCell ref="W63:X63"/>
    <mergeCell ref="AB63:AC63"/>
    <mergeCell ref="AG56:AH56"/>
    <mergeCell ref="D57:D59"/>
    <mergeCell ref="F57:F59"/>
    <mergeCell ref="H61:K61"/>
    <mergeCell ref="M61:P61"/>
    <mergeCell ref="R61:U61"/>
    <mergeCell ref="W61:Z61"/>
    <mergeCell ref="AB61:AE61"/>
    <mergeCell ref="AG61:AJ61"/>
    <mergeCell ref="H56:I56"/>
    <mergeCell ref="M56:N56"/>
    <mergeCell ref="R56:S56"/>
    <mergeCell ref="W56:X56"/>
    <mergeCell ref="AB56:AC56"/>
    <mergeCell ref="H54:I54"/>
    <mergeCell ref="M54:N54"/>
    <mergeCell ref="R54:S54"/>
    <mergeCell ref="W54:X54"/>
    <mergeCell ref="AB54:AC54"/>
    <mergeCell ref="AG54:AH54"/>
    <mergeCell ref="H55:I55"/>
    <mergeCell ref="M55:N55"/>
    <mergeCell ref="R55:S55"/>
    <mergeCell ref="W55:X55"/>
    <mergeCell ref="AB55:AC55"/>
    <mergeCell ref="AG55:AH55"/>
    <mergeCell ref="D48:D50"/>
    <mergeCell ref="F48:F50"/>
    <mergeCell ref="H52:K52"/>
    <mergeCell ref="M52:P52"/>
    <mergeCell ref="R52:U52"/>
    <mergeCell ref="AG46:AH46"/>
    <mergeCell ref="H47:I47"/>
    <mergeCell ref="M47:N47"/>
    <mergeCell ref="R47:S47"/>
    <mergeCell ref="W47:X47"/>
    <mergeCell ref="AB47:AC47"/>
    <mergeCell ref="AG47:AH47"/>
    <mergeCell ref="H46:I46"/>
    <mergeCell ref="M46:N46"/>
    <mergeCell ref="R46:S46"/>
    <mergeCell ref="W46:X46"/>
    <mergeCell ref="AB46:AC46"/>
    <mergeCell ref="W52:Z52"/>
    <mergeCell ref="AB52:AE52"/>
    <mergeCell ref="AG52:AJ52"/>
    <mergeCell ref="AG45:AH45"/>
    <mergeCell ref="H45:I45"/>
    <mergeCell ref="M45:N45"/>
    <mergeCell ref="R45:S45"/>
    <mergeCell ref="W45:X45"/>
    <mergeCell ref="AB45:AC45"/>
    <mergeCell ref="AG38:AH38"/>
    <mergeCell ref="D39:D41"/>
    <mergeCell ref="F39:F41"/>
    <mergeCell ref="H43:K43"/>
    <mergeCell ref="M43:P43"/>
    <mergeCell ref="R43:U43"/>
    <mergeCell ref="W43:Z43"/>
    <mergeCell ref="AB43:AE43"/>
    <mergeCell ref="AG43:AJ43"/>
    <mergeCell ref="H38:I38"/>
    <mergeCell ref="M38:N38"/>
    <mergeCell ref="R38:S38"/>
    <mergeCell ref="W38:X38"/>
    <mergeCell ref="AB38:AC38"/>
    <mergeCell ref="H37:I37"/>
    <mergeCell ref="M37:N37"/>
    <mergeCell ref="R37:S37"/>
    <mergeCell ref="W37:X37"/>
    <mergeCell ref="AB37:AC37"/>
    <mergeCell ref="AG37:AH37"/>
    <mergeCell ref="AG34:AJ34"/>
    <mergeCell ref="H36:I36"/>
    <mergeCell ref="M36:N36"/>
    <mergeCell ref="R36:S36"/>
    <mergeCell ref="W36:X36"/>
    <mergeCell ref="AB36:AC36"/>
    <mergeCell ref="AG36:AH36"/>
    <mergeCell ref="H34:K34"/>
    <mergeCell ref="M34:P34"/>
    <mergeCell ref="R34:U34"/>
    <mergeCell ref="W34:Z34"/>
    <mergeCell ref="AB34:AE34"/>
    <mergeCell ref="AG27:AH27"/>
    <mergeCell ref="AG28:AH28"/>
    <mergeCell ref="AG29:AH29"/>
    <mergeCell ref="R29:S29"/>
    <mergeCell ref="W27:X27"/>
    <mergeCell ref="W28:X28"/>
    <mergeCell ref="W29:X29"/>
    <mergeCell ref="R23:S23"/>
    <mergeCell ref="W22:X22"/>
    <mergeCell ref="W23:X23"/>
    <mergeCell ref="AB27:AC27"/>
    <mergeCell ref="AB28:AC28"/>
    <mergeCell ref="AB29:AC29"/>
    <mergeCell ref="C4:AA4"/>
    <mergeCell ref="C6:AA17"/>
    <mergeCell ref="H25:K25"/>
    <mergeCell ref="AB25:AE25"/>
    <mergeCell ref="AG25:AJ25"/>
    <mergeCell ref="H23:I23"/>
    <mergeCell ref="H20:K20"/>
    <mergeCell ref="AB20:AE20"/>
    <mergeCell ref="AG20:AJ20"/>
    <mergeCell ref="M20:P20"/>
    <mergeCell ref="R20:U20"/>
    <mergeCell ref="W20:Z20"/>
    <mergeCell ref="M22:N22"/>
    <mergeCell ref="M23:N23"/>
    <mergeCell ref="AB22:AC22"/>
    <mergeCell ref="AB23:AC23"/>
    <mergeCell ref="AG22:AH22"/>
    <mergeCell ref="AG23:AH23"/>
    <mergeCell ref="R22:S22"/>
    <mergeCell ref="D18:E18"/>
    <mergeCell ref="D30:D32"/>
    <mergeCell ref="M25:P25"/>
    <mergeCell ref="R25:U25"/>
    <mergeCell ref="F30:F32"/>
    <mergeCell ref="W25:Z25"/>
    <mergeCell ref="H29:I29"/>
    <mergeCell ref="H28:I28"/>
    <mergeCell ref="H27:I27"/>
    <mergeCell ref="M27:N27"/>
    <mergeCell ref="M28:N28"/>
    <mergeCell ref="M29:N29"/>
    <mergeCell ref="R27:S27"/>
    <mergeCell ref="R28:S2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Dropdowns!$J$3:$J$5</xm:f>
          </x14:formula1>
          <xm:sqref>F22:F23</xm:sqref>
        </x14:dataValidation>
        <x14:dataValidation type="list" allowBlank="1" showInputMessage="1" showErrorMessage="1" xr:uid="{00000000-0002-0000-0300-000001000000}">
          <x14:formula1>
            <xm:f>Dropdowns!$E$3:$E$7</xm:f>
          </x14:formula1>
          <xm:sqref>F27 F36 F45 F54 F63 F72 F81 F90 F99 F108</xm:sqref>
        </x14:dataValidation>
        <x14:dataValidation type="list" allowBlank="1" showInputMessage="1" showErrorMessage="1" xr:uid="{00000000-0002-0000-0300-000002000000}">
          <x14:formula1>
            <xm:f>Dropdowns!$H$4:$H$27</xm:f>
          </x14:formula1>
          <xm:sqref>I30:I32 N30:N32 S30:S32 X30:X32 AC30:AC32 AH30:AH32 I39:I41 N39:N41 S39:S41 X39:X41 AC39:AC41 AH39:AH41 I48:I50 N48:N50 S48:S50 X48:X50 AC48:AC50 AH48:AH50 I57:I59 N57:N59 S57:S59 X57:X59 AC57:AC59 AH57:AH59 I66:I68 N66:N68 S66:S68 X66:X68 AC66:AC68 AH66:AH68 I75:I77 N75:N77 S75:S77 X75:X77 AC75:AC77 AH75:AH77 I84:I86 N84:N86 S84:S86 X84:X86 AC84:AC86 AH84:AH86 I93:I95 N93:N95 S93:S95 X93:X95 AC93:AC95 AH93:AH95 I102:I104 N102:N104 S102:S104 X102:X104 AC102:AC104 AH102:AH104 I111:I113 N111:N113 S111:S113 X111:X113 AC111:AC113 AH111:AH113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AY102"/>
  <sheetViews>
    <sheetView showGridLines="0" zoomScale="80" zoomScaleNormal="80" workbookViewId="0">
      <selection activeCell="F19" sqref="F19"/>
    </sheetView>
  </sheetViews>
  <sheetFormatPr defaultColWidth="0" defaultRowHeight="15" zeroHeight="1" outlineLevelCol="1"/>
  <cols>
    <col min="1" max="1" width="2.7109375" customWidth="1"/>
    <col min="2" max="3" width="8.7109375" customWidth="1"/>
    <col min="4" max="5" width="41.5703125" customWidth="1"/>
    <col min="6" max="6" width="11.85546875" customWidth="1"/>
    <col min="7" max="7" width="8.7109375" customWidth="1"/>
    <col min="8" max="8" width="11" hidden="1" customWidth="1"/>
    <col min="9" max="9" width="25.7109375" style="25" customWidth="1"/>
    <col min="10" max="10" width="11" style="33" customWidth="1"/>
    <col min="11" max="11" width="9.42578125" customWidth="1"/>
    <col min="12" max="12" width="10.85546875" hidden="1" customWidth="1"/>
    <col min="13" max="13" width="25.7109375" style="25" customWidth="1"/>
    <col min="14" max="14" width="10.85546875" style="33" customWidth="1"/>
    <col min="15" max="15" width="9.42578125" customWidth="1"/>
    <col min="16" max="16" width="11" hidden="1" customWidth="1"/>
    <col min="17" max="17" width="25.7109375" style="25" customWidth="1"/>
    <col min="18" max="18" width="11" style="33" customWidth="1"/>
    <col min="19" max="19" width="9.42578125" customWidth="1"/>
    <col min="20" max="20" width="11" hidden="1" customWidth="1"/>
    <col min="21" max="21" width="25.7109375" style="25" customWidth="1"/>
    <col min="22" max="22" width="11" style="33" customWidth="1"/>
    <col min="23" max="23" width="9.42578125" customWidth="1"/>
    <col min="24" max="24" width="16.5703125" hidden="1" customWidth="1" outlineLevel="1"/>
    <col min="25" max="25" width="9.42578125" style="25" hidden="1" customWidth="1" outlineLevel="1"/>
    <col min="26" max="26" width="11" style="33" hidden="1" customWidth="1" outlineLevel="1"/>
    <col min="27" max="27" width="9.42578125" hidden="1" customWidth="1" outlineLevel="1"/>
    <col min="28" max="28" width="16.5703125" hidden="1" customWidth="1" outlineLevel="1"/>
    <col min="29" max="29" width="9.42578125" style="25" hidden="1" customWidth="1" outlineLevel="1"/>
    <col min="30" max="30" width="11" style="33" hidden="1" customWidth="1" outlineLevel="1"/>
    <col min="31" max="31" width="8.7109375" hidden="1" customWidth="1" outlineLevel="1"/>
    <col min="32" max="32" width="8.7109375" customWidth="1" collapsed="1"/>
    <col min="33" max="33" width="2.7109375" style="2" customWidth="1"/>
    <col min="34" max="34" width="8.7109375" hidden="1" customWidth="1"/>
    <col min="35" max="35" width="14" hidden="1" customWidth="1"/>
    <col min="36" max="40" width="8.7109375" hidden="1" customWidth="1"/>
    <col min="41" max="51" width="0" hidden="1" customWidth="1"/>
    <col min="52" max="16384" width="8.7109375" hidden="1"/>
  </cols>
  <sheetData>
    <row r="1" spans="1:42">
      <c r="A1" s="2"/>
      <c r="B1" s="2"/>
      <c r="C1" s="2"/>
      <c r="D1" s="2"/>
      <c r="E1" s="2"/>
      <c r="F1" s="2"/>
      <c r="G1" s="2"/>
      <c r="H1" s="2"/>
      <c r="I1" s="23"/>
      <c r="J1" s="31"/>
      <c r="K1" s="2"/>
      <c r="L1" s="2"/>
      <c r="M1" s="23"/>
      <c r="N1" s="31"/>
      <c r="O1" s="2"/>
      <c r="P1" s="2"/>
      <c r="Q1" s="23"/>
      <c r="R1" s="31"/>
      <c r="S1" s="2"/>
      <c r="T1" s="2"/>
      <c r="U1" s="23"/>
      <c r="V1" s="31"/>
      <c r="W1" s="2"/>
      <c r="X1" s="2"/>
      <c r="Y1" s="23"/>
      <c r="Z1" s="31"/>
      <c r="AA1" s="2"/>
      <c r="AB1" s="2"/>
      <c r="AC1" s="23"/>
      <c r="AD1" s="31"/>
      <c r="AE1" s="2"/>
      <c r="AF1" s="2"/>
    </row>
    <row r="2" spans="1:42" s="118" customFormat="1" ht="58.5" customHeight="1">
      <c r="A2" s="117"/>
      <c r="B2" s="71"/>
      <c r="C2" s="71" t="s">
        <v>65</v>
      </c>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117"/>
    </row>
    <row r="3" spans="1:42" ht="38.25" customHeight="1">
      <c r="A3" s="2"/>
      <c r="B3" s="61"/>
      <c r="C3" s="61"/>
      <c r="D3" s="76" t="s">
        <v>5</v>
      </c>
      <c r="E3" s="76"/>
      <c r="F3" s="61"/>
      <c r="G3" s="61"/>
      <c r="H3" s="61"/>
      <c r="I3" s="119"/>
      <c r="J3" s="120"/>
      <c r="K3" s="61"/>
      <c r="L3" s="61"/>
      <c r="M3" s="119"/>
      <c r="N3" s="120"/>
      <c r="O3" s="61"/>
      <c r="P3" s="61"/>
      <c r="Q3" s="119"/>
      <c r="R3" s="120"/>
      <c r="S3" s="61"/>
      <c r="T3" s="61"/>
      <c r="U3" s="119"/>
      <c r="V3" s="120"/>
      <c r="W3" s="61"/>
      <c r="X3" s="61"/>
      <c r="Y3" s="119"/>
      <c r="Z3" s="120"/>
      <c r="AA3" s="61"/>
      <c r="AB3" s="61"/>
      <c r="AC3" s="119"/>
      <c r="AD3" s="120"/>
      <c r="AE3" s="61"/>
      <c r="AF3" s="61"/>
    </row>
    <row r="4" spans="1:42" ht="21.6" customHeight="1">
      <c r="A4" s="2"/>
      <c r="B4" s="61"/>
      <c r="C4" s="497" t="s">
        <v>66</v>
      </c>
      <c r="D4" s="497"/>
      <c r="E4" s="497"/>
      <c r="F4" s="497"/>
      <c r="G4" s="497"/>
      <c r="H4" s="497"/>
      <c r="I4" s="497"/>
      <c r="J4" s="497"/>
      <c r="K4" s="497"/>
      <c r="L4" s="497"/>
      <c r="M4" s="497"/>
      <c r="N4" s="497"/>
      <c r="O4" s="497"/>
      <c r="P4" s="497"/>
      <c r="Q4" s="497"/>
      <c r="R4" s="497"/>
      <c r="S4" s="497"/>
      <c r="T4" s="497"/>
      <c r="U4" s="497"/>
      <c r="V4" s="497"/>
      <c r="W4" s="497"/>
      <c r="X4" s="1"/>
      <c r="Y4" s="24"/>
      <c r="Z4" s="32"/>
      <c r="AA4" s="1"/>
      <c r="AB4" s="1"/>
      <c r="AC4" s="24"/>
      <c r="AD4" s="32"/>
      <c r="AE4" s="1"/>
      <c r="AF4" s="61"/>
    </row>
    <row r="5" spans="1:42" ht="37.5" customHeight="1">
      <c r="A5" s="2"/>
      <c r="B5" s="61"/>
      <c r="C5" s="90"/>
      <c r="D5" s="76" t="s">
        <v>37</v>
      </c>
      <c r="E5" s="76"/>
      <c r="F5" s="61"/>
      <c r="G5" s="61"/>
      <c r="H5" s="61"/>
      <c r="I5" s="119"/>
      <c r="J5" s="120"/>
      <c r="K5" s="61"/>
      <c r="L5" s="61"/>
      <c r="M5" s="119"/>
      <c r="N5" s="120"/>
      <c r="O5" s="61"/>
      <c r="P5" s="61"/>
      <c r="Q5" s="119"/>
      <c r="R5" s="120"/>
      <c r="S5" s="61"/>
      <c r="T5" s="61"/>
      <c r="U5" s="119"/>
      <c r="V5" s="120"/>
      <c r="W5" s="61"/>
      <c r="X5" s="61"/>
      <c r="Y5" s="119"/>
      <c r="Z5" s="120"/>
      <c r="AA5" s="61"/>
      <c r="AB5" s="61"/>
      <c r="AC5" s="119"/>
      <c r="AD5" s="120"/>
      <c r="AE5" s="61"/>
      <c r="AF5" s="61"/>
    </row>
    <row r="6" spans="1:42" ht="21" customHeight="1">
      <c r="A6" s="2"/>
      <c r="B6" s="61"/>
      <c r="C6" s="498" t="s">
        <v>67</v>
      </c>
      <c r="D6" s="499"/>
      <c r="E6" s="499"/>
      <c r="F6" s="499"/>
      <c r="G6" s="499"/>
      <c r="H6" s="499"/>
      <c r="I6" s="499"/>
      <c r="J6" s="499"/>
      <c r="K6" s="499"/>
      <c r="L6" s="499"/>
      <c r="M6" s="499"/>
      <c r="N6" s="499"/>
      <c r="O6" s="499"/>
      <c r="P6" s="499"/>
      <c r="Q6" s="499"/>
      <c r="R6" s="499"/>
      <c r="S6" s="499"/>
      <c r="T6" s="499"/>
      <c r="U6" s="499"/>
      <c r="V6" s="499"/>
      <c r="W6" s="499"/>
      <c r="X6" s="1"/>
      <c r="Y6" s="24"/>
      <c r="Z6" s="32"/>
      <c r="AA6" s="1"/>
      <c r="AB6" s="1"/>
      <c r="AC6" s="24"/>
      <c r="AD6" s="32"/>
      <c r="AE6" s="1"/>
      <c r="AF6" s="61"/>
    </row>
    <row r="7" spans="1:42" ht="21" customHeight="1">
      <c r="A7" s="2"/>
      <c r="B7" s="61"/>
      <c r="C7" s="499"/>
      <c r="D7" s="499"/>
      <c r="E7" s="499"/>
      <c r="F7" s="499"/>
      <c r="G7" s="499"/>
      <c r="H7" s="499"/>
      <c r="I7" s="499"/>
      <c r="J7" s="499"/>
      <c r="K7" s="499"/>
      <c r="L7" s="499"/>
      <c r="M7" s="499"/>
      <c r="N7" s="499"/>
      <c r="O7" s="499"/>
      <c r="P7" s="499"/>
      <c r="Q7" s="499"/>
      <c r="R7" s="499"/>
      <c r="S7" s="499"/>
      <c r="T7" s="499"/>
      <c r="U7" s="499"/>
      <c r="V7" s="499"/>
      <c r="W7" s="499"/>
      <c r="X7" s="1"/>
      <c r="Y7" s="24"/>
      <c r="Z7" s="32"/>
      <c r="AA7" s="1"/>
      <c r="AB7" s="1"/>
      <c r="AC7" s="24"/>
      <c r="AD7" s="32"/>
      <c r="AE7" s="1"/>
      <c r="AF7" s="61"/>
    </row>
    <row r="8" spans="1:42" ht="21" customHeight="1">
      <c r="A8" s="2"/>
      <c r="B8" s="61"/>
      <c r="C8" s="499"/>
      <c r="D8" s="499"/>
      <c r="E8" s="499"/>
      <c r="F8" s="499"/>
      <c r="G8" s="499"/>
      <c r="H8" s="499"/>
      <c r="I8" s="499"/>
      <c r="J8" s="499"/>
      <c r="K8" s="499"/>
      <c r="L8" s="499"/>
      <c r="M8" s="499"/>
      <c r="N8" s="499"/>
      <c r="O8" s="499"/>
      <c r="P8" s="499"/>
      <c r="Q8" s="499"/>
      <c r="R8" s="499"/>
      <c r="S8" s="499"/>
      <c r="T8" s="499"/>
      <c r="U8" s="499"/>
      <c r="V8" s="499"/>
      <c r="W8" s="499"/>
      <c r="X8" s="1"/>
      <c r="Y8" s="24"/>
      <c r="Z8" s="32"/>
      <c r="AA8" s="1"/>
      <c r="AB8" s="1"/>
      <c r="AC8" s="24"/>
      <c r="AD8" s="32"/>
      <c r="AE8" s="1"/>
      <c r="AF8" s="61"/>
    </row>
    <row r="9" spans="1:42" ht="21" customHeight="1">
      <c r="A9" s="2"/>
      <c r="B9" s="61"/>
      <c r="C9" s="499"/>
      <c r="D9" s="499"/>
      <c r="E9" s="499"/>
      <c r="F9" s="499"/>
      <c r="G9" s="499"/>
      <c r="H9" s="499"/>
      <c r="I9" s="499"/>
      <c r="J9" s="499"/>
      <c r="K9" s="499"/>
      <c r="L9" s="499"/>
      <c r="M9" s="499"/>
      <c r="N9" s="499"/>
      <c r="O9" s="499"/>
      <c r="P9" s="499"/>
      <c r="Q9" s="499"/>
      <c r="R9" s="499"/>
      <c r="S9" s="499"/>
      <c r="T9" s="499"/>
      <c r="U9" s="499"/>
      <c r="V9" s="499"/>
      <c r="W9" s="499"/>
      <c r="X9" s="1"/>
      <c r="Y9" s="24"/>
      <c r="Z9" s="32"/>
      <c r="AA9" s="1"/>
      <c r="AB9" s="1"/>
      <c r="AC9" s="24"/>
      <c r="AD9" s="32"/>
      <c r="AE9" s="1"/>
      <c r="AF9" s="61"/>
    </row>
    <row r="10" spans="1:42" ht="21" customHeight="1">
      <c r="A10" s="2"/>
      <c r="B10" s="61"/>
      <c r="C10" s="499"/>
      <c r="D10" s="499"/>
      <c r="E10" s="499"/>
      <c r="F10" s="499"/>
      <c r="G10" s="499"/>
      <c r="H10" s="499"/>
      <c r="I10" s="499"/>
      <c r="J10" s="499"/>
      <c r="K10" s="499"/>
      <c r="L10" s="499"/>
      <c r="M10" s="499"/>
      <c r="N10" s="499"/>
      <c r="O10" s="499"/>
      <c r="P10" s="499"/>
      <c r="Q10" s="499"/>
      <c r="R10" s="499"/>
      <c r="S10" s="499"/>
      <c r="T10" s="499"/>
      <c r="U10" s="499"/>
      <c r="V10" s="499"/>
      <c r="W10" s="499"/>
      <c r="X10" s="1"/>
      <c r="Y10" s="24"/>
      <c r="Z10" s="32"/>
      <c r="AA10" s="1"/>
      <c r="AB10" s="1"/>
      <c r="AC10" s="24"/>
      <c r="AD10" s="32"/>
      <c r="AE10" s="1"/>
      <c r="AF10" s="61"/>
    </row>
    <row r="11" spans="1:42" ht="21" customHeight="1">
      <c r="A11" s="2"/>
      <c r="B11" s="61"/>
      <c r="C11" s="499"/>
      <c r="D11" s="499"/>
      <c r="E11" s="499"/>
      <c r="F11" s="499"/>
      <c r="G11" s="499"/>
      <c r="H11" s="499"/>
      <c r="I11" s="499"/>
      <c r="J11" s="499"/>
      <c r="K11" s="499"/>
      <c r="L11" s="499"/>
      <c r="M11" s="499"/>
      <c r="N11" s="499"/>
      <c r="O11" s="499"/>
      <c r="P11" s="499"/>
      <c r="Q11" s="499"/>
      <c r="R11" s="499"/>
      <c r="S11" s="499"/>
      <c r="T11" s="499"/>
      <c r="U11" s="499"/>
      <c r="V11" s="499"/>
      <c r="W11" s="499"/>
      <c r="X11" s="1"/>
      <c r="Y11" s="24"/>
      <c r="Z11" s="32"/>
      <c r="AA11" s="1"/>
      <c r="AB11" s="1"/>
      <c r="AC11" s="24"/>
      <c r="AD11" s="32"/>
      <c r="AE11" s="1"/>
      <c r="AF11" s="61"/>
    </row>
    <row r="12" spans="1:42" ht="21" customHeight="1">
      <c r="A12" s="2"/>
      <c r="B12" s="61"/>
      <c r="C12" s="499"/>
      <c r="D12" s="499"/>
      <c r="E12" s="499"/>
      <c r="F12" s="499"/>
      <c r="G12" s="499"/>
      <c r="H12" s="499"/>
      <c r="I12" s="499"/>
      <c r="J12" s="499"/>
      <c r="K12" s="499"/>
      <c r="L12" s="499"/>
      <c r="M12" s="499"/>
      <c r="N12" s="499"/>
      <c r="O12" s="499"/>
      <c r="P12" s="499"/>
      <c r="Q12" s="499"/>
      <c r="R12" s="499"/>
      <c r="S12" s="499"/>
      <c r="T12" s="499"/>
      <c r="U12" s="499"/>
      <c r="V12" s="499"/>
      <c r="W12" s="499"/>
      <c r="X12" s="1"/>
      <c r="Y12" s="24"/>
      <c r="Z12" s="32"/>
      <c r="AA12" s="1"/>
      <c r="AB12" s="1"/>
      <c r="AC12" s="24"/>
      <c r="AD12" s="32"/>
      <c r="AE12" s="1"/>
      <c r="AF12" s="61"/>
    </row>
    <row r="13" spans="1:42" ht="21" customHeight="1">
      <c r="A13" s="2"/>
      <c r="B13" s="61"/>
      <c r="C13" s="499"/>
      <c r="D13" s="499"/>
      <c r="E13" s="499"/>
      <c r="F13" s="499"/>
      <c r="G13" s="499"/>
      <c r="H13" s="499"/>
      <c r="I13" s="499"/>
      <c r="J13" s="499"/>
      <c r="K13" s="499"/>
      <c r="L13" s="499"/>
      <c r="M13" s="499"/>
      <c r="N13" s="499"/>
      <c r="O13" s="499"/>
      <c r="P13" s="499"/>
      <c r="Q13" s="499"/>
      <c r="R13" s="499"/>
      <c r="S13" s="499"/>
      <c r="T13" s="499"/>
      <c r="U13" s="499"/>
      <c r="V13" s="499"/>
      <c r="W13" s="499"/>
      <c r="X13" s="1"/>
      <c r="Y13" s="24"/>
      <c r="Z13" s="32"/>
      <c r="AA13" s="1"/>
      <c r="AB13" s="1"/>
      <c r="AC13" s="24"/>
      <c r="AD13" s="32"/>
      <c r="AE13" s="1"/>
      <c r="AF13" s="61"/>
    </row>
    <row r="14" spans="1:42" ht="21" customHeight="1">
      <c r="A14" s="2"/>
      <c r="B14" s="61"/>
      <c r="C14" s="499"/>
      <c r="D14" s="499"/>
      <c r="E14" s="499"/>
      <c r="F14" s="499"/>
      <c r="G14" s="499"/>
      <c r="H14" s="499"/>
      <c r="I14" s="499"/>
      <c r="J14" s="499"/>
      <c r="K14" s="499"/>
      <c r="L14" s="499"/>
      <c r="M14" s="499"/>
      <c r="N14" s="499"/>
      <c r="O14" s="499"/>
      <c r="P14" s="499"/>
      <c r="Q14" s="499"/>
      <c r="R14" s="499"/>
      <c r="S14" s="499"/>
      <c r="T14" s="499"/>
      <c r="U14" s="499"/>
      <c r="V14" s="499"/>
      <c r="W14" s="499"/>
      <c r="X14" s="1"/>
      <c r="Y14" s="24"/>
      <c r="Z14" s="32"/>
      <c r="AA14" s="1"/>
      <c r="AB14" s="1"/>
      <c r="AC14" s="24"/>
      <c r="AD14" s="32"/>
      <c r="AE14" s="1"/>
      <c r="AF14" s="61"/>
    </row>
    <row r="15" spans="1:42" ht="37.5" customHeight="1">
      <c r="A15" s="2"/>
      <c r="B15" s="61"/>
      <c r="C15" s="61"/>
      <c r="D15" s="474" t="s">
        <v>68</v>
      </c>
      <c r="E15" s="474"/>
      <c r="F15" s="474"/>
      <c r="G15" s="61"/>
      <c r="H15" s="61"/>
      <c r="I15" s="119"/>
      <c r="J15" s="120"/>
      <c r="K15" s="61"/>
      <c r="L15" s="61"/>
      <c r="M15" s="119"/>
      <c r="N15" s="120"/>
      <c r="O15" s="61"/>
      <c r="P15" s="61"/>
      <c r="Q15" s="119"/>
      <c r="R15" s="120"/>
      <c r="S15" s="61"/>
      <c r="T15" s="61"/>
      <c r="U15" s="119"/>
      <c r="V15" s="120"/>
      <c r="W15" s="61"/>
      <c r="X15" s="1"/>
      <c r="Y15" s="24"/>
      <c r="Z15" s="32"/>
      <c r="AA15" s="1"/>
      <c r="AB15" s="1"/>
      <c r="AC15" s="24"/>
      <c r="AD15" s="32"/>
      <c r="AE15" s="1"/>
      <c r="AF15" s="61"/>
    </row>
    <row r="16" spans="1:42" ht="18.75">
      <c r="A16" s="2"/>
      <c r="B16" s="61"/>
      <c r="C16" s="122"/>
      <c r="D16" s="122"/>
      <c r="E16" s="122"/>
      <c r="F16" s="122"/>
      <c r="G16" s="122"/>
      <c r="H16" s="122"/>
      <c r="I16" s="123"/>
      <c r="J16" s="124"/>
      <c r="K16" s="122"/>
      <c r="L16" s="122"/>
      <c r="M16" s="123"/>
      <c r="N16" s="124"/>
      <c r="O16" s="122"/>
      <c r="P16" s="122"/>
      <c r="Q16" s="123"/>
      <c r="R16" s="124"/>
      <c r="S16" s="122"/>
      <c r="T16" s="122"/>
      <c r="U16" s="123"/>
      <c r="V16" s="124"/>
      <c r="W16" s="122"/>
      <c r="X16" s="2"/>
      <c r="Y16" s="23"/>
      <c r="Z16" s="31"/>
      <c r="AA16" s="2"/>
      <c r="AB16" s="2"/>
      <c r="AC16" s="23"/>
      <c r="AD16" s="31"/>
      <c r="AE16" s="2"/>
      <c r="AF16" s="61"/>
      <c r="AI16" s="39" t="s">
        <v>41</v>
      </c>
      <c r="AJ16" s="39"/>
      <c r="AK16" s="11"/>
      <c r="AL16" s="30"/>
      <c r="AM16" s="11"/>
      <c r="AN16" s="11"/>
      <c r="AO16" s="11"/>
      <c r="AP16" s="11"/>
    </row>
    <row r="17" spans="1:51" s="11" customFormat="1" ht="18.75">
      <c r="A17" s="9"/>
      <c r="B17" s="121"/>
      <c r="C17" s="125"/>
      <c r="D17" s="160" t="s">
        <v>40</v>
      </c>
      <c r="E17" s="256"/>
      <c r="F17" s="161"/>
      <c r="G17" s="125"/>
      <c r="H17" s="491">
        <v>2020</v>
      </c>
      <c r="I17" s="492"/>
      <c r="J17" s="493"/>
      <c r="K17" s="125"/>
      <c r="L17" s="491">
        <v>2021</v>
      </c>
      <c r="M17" s="492"/>
      <c r="N17" s="493"/>
      <c r="O17" s="125"/>
      <c r="P17" s="491">
        <v>2022</v>
      </c>
      <c r="Q17" s="492"/>
      <c r="R17" s="493"/>
      <c r="S17" s="125"/>
      <c r="T17" s="491">
        <v>2023</v>
      </c>
      <c r="U17" s="492"/>
      <c r="V17" s="493"/>
      <c r="W17" s="125"/>
      <c r="X17" s="494">
        <v>2024</v>
      </c>
      <c r="Y17" s="495"/>
      <c r="Z17" s="496"/>
      <c r="AA17" s="10"/>
      <c r="AB17" s="494">
        <v>2025</v>
      </c>
      <c r="AC17" s="495"/>
      <c r="AD17" s="496"/>
      <c r="AE17" s="10"/>
      <c r="AF17" s="61"/>
      <c r="AG17" s="10"/>
      <c r="AH17" s="10"/>
      <c r="AI17"/>
      <c r="AJ17">
        <v>2020</v>
      </c>
      <c r="AK17">
        <v>2021</v>
      </c>
      <c r="AL17">
        <v>2022</v>
      </c>
      <c r="AM17">
        <v>2023</v>
      </c>
      <c r="AN17">
        <v>2024</v>
      </c>
      <c r="AO17">
        <v>2025</v>
      </c>
      <c r="AP17"/>
      <c r="AR17" s="30"/>
      <c r="AY17" s="30"/>
    </row>
    <row r="18" spans="1:51" ht="18">
      <c r="A18" s="2"/>
      <c r="B18" s="61"/>
      <c r="C18" s="122"/>
      <c r="D18" s="162" t="s">
        <v>42</v>
      </c>
      <c r="E18" s="219" t="s">
        <v>43</v>
      </c>
      <c r="F18" s="163" t="s">
        <v>44</v>
      </c>
      <c r="G18" s="122"/>
      <c r="H18" s="165"/>
      <c r="I18" s="297" t="s">
        <v>45</v>
      </c>
      <c r="J18" s="172" t="s">
        <v>46</v>
      </c>
      <c r="K18" s="122"/>
      <c r="L18" s="165"/>
      <c r="M18" s="166" t="s">
        <v>45</v>
      </c>
      <c r="N18" s="172" t="s">
        <v>46</v>
      </c>
      <c r="O18" s="125"/>
      <c r="P18" s="165"/>
      <c r="Q18" s="166" t="s">
        <v>45</v>
      </c>
      <c r="R18" s="172" t="s">
        <v>46</v>
      </c>
      <c r="S18" s="125"/>
      <c r="T18" s="165"/>
      <c r="U18" s="166" t="s">
        <v>45</v>
      </c>
      <c r="V18" s="172" t="s">
        <v>46</v>
      </c>
      <c r="W18" s="125"/>
      <c r="X18" s="26"/>
      <c r="Y18" s="27" t="s">
        <v>45</v>
      </c>
      <c r="Z18" s="52"/>
      <c r="AA18" s="10"/>
      <c r="AB18" s="26"/>
      <c r="AC18" s="27" t="s">
        <v>45</v>
      </c>
      <c r="AD18" s="52"/>
      <c r="AE18" s="10"/>
      <c r="AF18" s="61"/>
      <c r="AG18" s="10"/>
      <c r="AH18" s="10"/>
      <c r="AJ18" s="40"/>
      <c r="AK18" s="40"/>
      <c r="AL18" s="40"/>
      <c r="AM18" s="40"/>
      <c r="AN18" s="40"/>
      <c r="AO18" s="40"/>
    </row>
    <row r="19" spans="1:51" ht="51">
      <c r="A19" s="2"/>
      <c r="B19" s="61"/>
      <c r="C19" s="122"/>
      <c r="D19" s="164" t="s">
        <v>69</v>
      </c>
      <c r="E19" s="258" t="s">
        <v>70</v>
      </c>
      <c r="F19" s="310" t="s">
        <v>71</v>
      </c>
      <c r="G19" s="122"/>
      <c r="H19" s="259"/>
      <c r="I19" s="311"/>
      <c r="J19" s="312"/>
      <c r="K19" s="122"/>
      <c r="L19" s="259"/>
      <c r="M19" s="311"/>
      <c r="N19" s="313"/>
      <c r="O19" s="125"/>
      <c r="P19" s="259"/>
      <c r="Q19" s="311"/>
      <c r="R19" s="313"/>
      <c r="S19" s="125"/>
      <c r="T19" s="259"/>
      <c r="U19" s="311"/>
      <c r="V19" s="313"/>
      <c r="W19" s="125"/>
      <c r="X19" s="50"/>
      <c r="Y19" s="51"/>
      <c r="Z19" s="49"/>
      <c r="AA19" s="10"/>
      <c r="AB19" s="50"/>
      <c r="AC19" s="51"/>
      <c r="AD19" s="49"/>
      <c r="AE19" s="10"/>
      <c r="AF19" s="61"/>
      <c r="AG19" s="10"/>
      <c r="AH19" s="10"/>
      <c r="AI19" t="str">
        <f>"Scope 2"&amp;D17&amp;D19&amp;F19</f>
        <v>Scope 2All locationsElectric carskm</v>
      </c>
      <c r="AJ19" s="40">
        <f>I19</f>
        <v>0</v>
      </c>
      <c r="AK19" s="40">
        <f>M19</f>
        <v>0</v>
      </c>
      <c r="AL19" s="40">
        <f>Q19</f>
        <v>0</v>
      </c>
      <c r="AM19" s="40">
        <f>U19</f>
        <v>0</v>
      </c>
      <c r="AN19" s="40">
        <f>Y19</f>
        <v>0</v>
      </c>
      <c r="AO19" s="40">
        <f>AC19</f>
        <v>0</v>
      </c>
      <c r="AQ19" s="40"/>
      <c r="AR19" s="40"/>
      <c r="AS19" s="40"/>
      <c r="AT19" s="40"/>
      <c r="AU19" s="40"/>
    </row>
    <row r="20" spans="1:51">
      <c r="A20" s="2"/>
      <c r="B20" s="61"/>
      <c r="C20" s="122"/>
      <c r="D20" s="122"/>
      <c r="E20" s="122"/>
      <c r="F20" s="122"/>
      <c r="G20" s="122"/>
      <c r="H20" s="122"/>
      <c r="I20" s="123"/>
      <c r="J20" s="124"/>
      <c r="K20" s="122"/>
      <c r="L20" s="122"/>
      <c r="M20" s="123"/>
      <c r="N20" s="124"/>
      <c r="O20" s="122"/>
      <c r="P20" s="122"/>
      <c r="Q20" s="123"/>
      <c r="R20" s="124"/>
      <c r="S20" s="122"/>
      <c r="T20" s="122"/>
      <c r="U20" s="123"/>
      <c r="V20" s="124"/>
      <c r="W20" s="122"/>
      <c r="X20" s="2"/>
      <c r="Y20" s="23"/>
      <c r="Z20" s="31"/>
      <c r="AA20" s="2"/>
      <c r="AB20" s="2"/>
      <c r="AC20" s="23"/>
      <c r="AD20" s="31"/>
      <c r="AE20" s="2"/>
      <c r="AF20" s="61"/>
      <c r="AJ20" s="40"/>
      <c r="AK20" s="40"/>
      <c r="AL20" s="40"/>
      <c r="AM20" s="40"/>
      <c r="AN20" s="40"/>
      <c r="AO20" s="40"/>
    </row>
    <row r="21" spans="1:51" ht="18.75">
      <c r="A21" s="2"/>
      <c r="B21" s="61"/>
      <c r="C21" s="122"/>
      <c r="D21" s="160" t="str">
        <f>'Company information'!D16&amp;": "&amp;'Company information'!E16</f>
        <v xml:space="preserve">Location 1: </v>
      </c>
      <c r="E21" s="256"/>
      <c r="F21" s="167"/>
      <c r="G21" s="122"/>
      <c r="H21" s="491">
        <v>2020</v>
      </c>
      <c r="I21" s="492"/>
      <c r="J21" s="493"/>
      <c r="K21" s="125"/>
      <c r="L21" s="491">
        <v>2021</v>
      </c>
      <c r="M21" s="492"/>
      <c r="N21" s="493"/>
      <c r="O21" s="125"/>
      <c r="P21" s="491">
        <v>2022</v>
      </c>
      <c r="Q21" s="492"/>
      <c r="R21" s="493"/>
      <c r="S21" s="125"/>
      <c r="T21" s="491">
        <v>2023</v>
      </c>
      <c r="U21" s="492"/>
      <c r="V21" s="493"/>
      <c r="W21" s="125"/>
      <c r="X21" s="494">
        <v>2024</v>
      </c>
      <c r="Y21" s="495"/>
      <c r="Z21" s="496"/>
      <c r="AA21" s="10"/>
      <c r="AB21" s="494">
        <v>2025</v>
      </c>
      <c r="AC21" s="495"/>
      <c r="AD21" s="496"/>
      <c r="AE21" s="10"/>
      <c r="AF21" s="61"/>
      <c r="AJ21" s="39"/>
      <c r="AK21" s="11"/>
      <c r="AL21" s="30"/>
      <c r="AM21" s="11"/>
      <c r="AN21" s="11"/>
      <c r="AO21" s="11"/>
    </row>
    <row r="22" spans="1:51" s="2" customFormat="1">
      <c r="B22" s="61"/>
      <c r="C22" s="122"/>
      <c r="D22" s="162" t="s">
        <v>72</v>
      </c>
      <c r="E22" s="219" t="s">
        <v>43</v>
      </c>
      <c r="F22" s="163" t="s">
        <v>44</v>
      </c>
      <c r="G22" s="122"/>
      <c r="H22" s="165"/>
      <c r="I22" s="298" t="s">
        <v>45</v>
      </c>
      <c r="J22" s="172" t="s">
        <v>46</v>
      </c>
      <c r="K22" s="122"/>
      <c r="L22" s="165" t="s">
        <v>73</v>
      </c>
      <c r="M22" s="298" t="s">
        <v>45</v>
      </c>
      <c r="N22" s="172" t="s">
        <v>46</v>
      </c>
      <c r="O22" s="122"/>
      <c r="P22" s="165" t="s">
        <v>73</v>
      </c>
      <c r="Q22" s="298" t="s">
        <v>45</v>
      </c>
      <c r="R22" s="172" t="s">
        <v>46</v>
      </c>
      <c r="S22" s="122"/>
      <c r="T22" s="165" t="s">
        <v>73</v>
      </c>
      <c r="U22" s="298" t="s">
        <v>45</v>
      </c>
      <c r="V22" s="172" t="s">
        <v>46</v>
      </c>
      <c r="W22" s="122"/>
      <c r="X22" s="26" t="s">
        <v>73</v>
      </c>
      <c r="Y22" s="28" t="s">
        <v>45</v>
      </c>
      <c r="Z22" s="29" t="s">
        <v>46</v>
      </c>
      <c r="AA22" s="7"/>
      <c r="AB22" s="26" t="s">
        <v>73</v>
      </c>
      <c r="AC22" s="28" t="s">
        <v>45</v>
      </c>
      <c r="AD22" s="29" t="s">
        <v>46</v>
      </c>
      <c r="AE22" s="7"/>
      <c r="AF22" s="61"/>
      <c r="AI22"/>
      <c r="AJ22">
        <v>2020</v>
      </c>
      <c r="AK22">
        <v>2021</v>
      </c>
      <c r="AL22">
        <v>2022</v>
      </c>
      <c r="AM22">
        <v>2023</v>
      </c>
      <c r="AN22">
        <v>2024</v>
      </c>
      <c r="AO22">
        <v>2025</v>
      </c>
      <c r="AP22"/>
    </row>
    <row r="23" spans="1:51" s="2" customFormat="1" ht="38.25">
      <c r="B23" s="61"/>
      <c r="C23" s="122"/>
      <c r="D23" s="168" t="s">
        <v>74</v>
      </c>
      <c r="E23" s="257" t="s">
        <v>75</v>
      </c>
      <c r="F23" s="314" t="s">
        <v>133</v>
      </c>
      <c r="G23" s="122"/>
      <c r="H23" s="259"/>
      <c r="I23" s="311"/>
      <c r="J23" s="407"/>
      <c r="K23" s="122"/>
      <c r="L23" s="259"/>
      <c r="M23" s="311"/>
      <c r="N23" s="316"/>
      <c r="O23" s="122"/>
      <c r="P23" s="259"/>
      <c r="Q23" s="311"/>
      <c r="R23" s="316"/>
      <c r="S23" s="122"/>
      <c r="T23" s="259"/>
      <c r="U23" s="311"/>
      <c r="V23" s="316"/>
      <c r="W23" s="122"/>
      <c r="X23" s="41"/>
      <c r="Y23" s="42"/>
      <c r="Z23" s="43"/>
      <c r="AA23" s="8"/>
      <c r="AB23" s="41"/>
      <c r="AC23" s="42"/>
      <c r="AD23" s="43"/>
      <c r="AE23" s="8"/>
      <c r="AF23" s="61"/>
      <c r="AI23" t="str">
        <f>"Scope 2"&amp;$D$21&amp;D23&amp;F23</f>
        <v>Scope 2Location 1: Purchased non-renewable electricityMWh</v>
      </c>
      <c r="AJ23" s="40">
        <f>I23</f>
        <v>0</v>
      </c>
      <c r="AK23" s="40">
        <f>M23</f>
        <v>0</v>
      </c>
      <c r="AL23" s="40">
        <f>Q23</f>
        <v>0</v>
      </c>
      <c r="AM23" s="40">
        <f>U23</f>
        <v>0</v>
      </c>
      <c r="AN23" s="40">
        <f>Y23</f>
        <v>0</v>
      </c>
      <c r="AO23" s="40">
        <f>AC23</f>
        <v>0</v>
      </c>
      <c r="AP23"/>
    </row>
    <row r="24" spans="1:51" s="2" customFormat="1" ht="76.5">
      <c r="B24" s="61"/>
      <c r="C24" s="122"/>
      <c r="D24" s="169" t="s">
        <v>77</v>
      </c>
      <c r="E24" s="257" t="s">
        <v>78</v>
      </c>
      <c r="F24" s="315" t="s">
        <v>54</v>
      </c>
      <c r="G24" s="122"/>
      <c r="H24" s="259"/>
      <c r="I24" s="311"/>
      <c r="J24" s="408"/>
      <c r="K24" s="122"/>
      <c r="L24" s="259"/>
      <c r="M24" s="311"/>
      <c r="N24" s="408"/>
      <c r="O24" s="122"/>
      <c r="P24" s="259"/>
      <c r="Q24" s="311"/>
      <c r="R24" s="410"/>
      <c r="S24" s="122"/>
      <c r="T24" s="259"/>
      <c r="U24" s="311"/>
      <c r="V24" s="410"/>
      <c r="W24" s="122"/>
      <c r="X24" s="21">
        <v>0</v>
      </c>
      <c r="Y24" s="34"/>
      <c r="Z24" s="36"/>
      <c r="AA24" s="8"/>
      <c r="AB24" s="21">
        <v>0</v>
      </c>
      <c r="AC24" s="34"/>
      <c r="AD24" s="36"/>
      <c r="AE24" s="8"/>
      <c r="AF24" s="61"/>
      <c r="AI24" t="str">
        <f>"Scope 2"&amp;$D$21&amp;D24&amp;F24</f>
        <v>Scope 2Location 1: Purchased renewable electricitySelect unit</v>
      </c>
      <c r="AJ24" s="40">
        <f t="shared" ref="AJ24:AJ25" si="0">I24</f>
        <v>0</v>
      </c>
      <c r="AK24" s="40">
        <f t="shared" ref="AK24:AK25" si="1">M24</f>
        <v>0</v>
      </c>
      <c r="AL24" s="40">
        <f t="shared" ref="AL24:AL25" si="2">Q24</f>
        <v>0</v>
      </c>
      <c r="AM24" s="40">
        <f t="shared" ref="AM24:AM25" si="3">U24</f>
        <v>0</v>
      </c>
      <c r="AN24" s="40">
        <f t="shared" ref="AN24:AN25" si="4">Y24</f>
        <v>0</v>
      </c>
      <c r="AO24" s="40">
        <f t="shared" ref="AO24:AO25" si="5">AC24</f>
        <v>0</v>
      </c>
      <c r="AP24"/>
    </row>
    <row r="25" spans="1:51" s="2" customFormat="1" ht="38.25">
      <c r="B25" s="61"/>
      <c r="C25" s="122"/>
      <c r="D25" s="170" t="s">
        <v>79</v>
      </c>
      <c r="E25" s="258" t="s">
        <v>80</v>
      </c>
      <c r="F25" s="310" t="s">
        <v>54</v>
      </c>
      <c r="G25" s="122"/>
      <c r="H25" s="259"/>
      <c r="I25" s="311"/>
      <c r="J25" s="409"/>
      <c r="K25" s="122"/>
      <c r="L25" s="259"/>
      <c r="M25" s="311"/>
      <c r="N25" s="409"/>
      <c r="O25" s="122"/>
      <c r="P25" s="259"/>
      <c r="Q25" s="311"/>
      <c r="R25" s="313"/>
      <c r="S25" s="122"/>
      <c r="T25" s="259"/>
      <c r="U25" s="311"/>
      <c r="V25" s="313"/>
      <c r="W25" s="122"/>
      <c r="X25" s="22">
        <v>0</v>
      </c>
      <c r="Y25" s="35"/>
      <c r="Z25" s="37"/>
      <c r="AA25" s="8"/>
      <c r="AB25" s="22">
        <v>0</v>
      </c>
      <c r="AC25" s="35"/>
      <c r="AD25" s="37"/>
      <c r="AE25" s="8"/>
      <c r="AF25" s="61"/>
      <c r="AI25" t="str">
        <f>"Scope 2"&amp;$D$21&amp;D25&amp;F25</f>
        <v>Scope 2Location 1: Generated renewable electricitySelect unit</v>
      </c>
      <c r="AJ25" s="40">
        <f t="shared" si="0"/>
        <v>0</v>
      </c>
      <c r="AK25" s="40">
        <f t="shared" si="1"/>
        <v>0</v>
      </c>
      <c r="AL25" s="40">
        <f t="shared" si="2"/>
        <v>0</v>
      </c>
      <c r="AM25" s="40">
        <f t="shared" si="3"/>
        <v>0</v>
      </c>
      <c r="AN25" s="40">
        <f t="shared" si="4"/>
        <v>0</v>
      </c>
      <c r="AO25" s="40">
        <f t="shared" si="5"/>
        <v>0</v>
      </c>
      <c r="AP25"/>
    </row>
    <row r="26" spans="1:51">
      <c r="A26" s="2"/>
      <c r="B26" s="61"/>
      <c r="C26" s="122"/>
      <c r="D26" s="162" t="s">
        <v>81</v>
      </c>
      <c r="E26" s="219" t="s">
        <v>43</v>
      </c>
      <c r="F26" s="163" t="s">
        <v>44</v>
      </c>
      <c r="G26" s="122"/>
      <c r="H26" s="165"/>
      <c r="I26" s="298" t="s">
        <v>45</v>
      </c>
      <c r="J26" s="172" t="s">
        <v>46</v>
      </c>
      <c r="K26" s="122"/>
      <c r="L26" s="165"/>
      <c r="M26" s="171" t="s">
        <v>45</v>
      </c>
      <c r="N26" s="172" t="s">
        <v>46</v>
      </c>
      <c r="O26" s="122"/>
      <c r="P26" s="165"/>
      <c r="Q26" s="298" t="s">
        <v>45</v>
      </c>
      <c r="R26" s="172" t="s">
        <v>46</v>
      </c>
      <c r="S26" s="122"/>
      <c r="T26" s="165"/>
      <c r="U26" s="298" t="s">
        <v>45</v>
      </c>
      <c r="V26" s="172" t="s">
        <v>46</v>
      </c>
      <c r="W26" s="122"/>
      <c r="X26" s="26"/>
      <c r="Y26" s="28" t="s">
        <v>45</v>
      </c>
      <c r="Z26" s="29" t="s">
        <v>46</v>
      </c>
      <c r="AA26" s="2"/>
      <c r="AB26" s="26"/>
      <c r="AC26" s="28" t="s">
        <v>45</v>
      </c>
      <c r="AD26" s="29" t="s">
        <v>46</v>
      </c>
      <c r="AE26" s="2"/>
      <c r="AF26" s="61"/>
      <c r="AJ26" s="40"/>
      <c r="AK26" s="40"/>
      <c r="AL26" s="40"/>
      <c r="AM26" s="40"/>
      <c r="AN26" s="40"/>
      <c r="AO26" s="40"/>
    </row>
    <row r="27" spans="1:51" ht="38.25">
      <c r="A27" s="2"/>
      <c r="B27" s="61"/>
      <c r="C27" s="122"/>
      <c r="D27" s="170" t="s">
        <v>81</v>
      </c>
      <c r="E27" s="258" t="s">
        <v>82</v>
      </c>
      <c r="F27" s="310" t="s">
        <v>54</v>
      </c>
      <c r="G27" s="122"/>
      <c r="H27" s="259"/>
      <c r="I27" s="311"/>
      <c r="J27" s="317"/>
      <c r="K27" s="122"/>
      <c r="L27" s="259"/>
      <c r="M27" s="311"/>
      <c r="N27" s="317"/>
      <c r="O27" s="122"/>
      <c r="P27" s="259"/>
      <c r="Q27" s="311"/>
      <c r="R27" s="317"/>
      <c r="S27" s="122"/>
      <c r="T27" s="259"/>
      <c r="U27" s="311"/>
      <c r="V27" s="317"/>
      <c r="W27" s="122"/>
      <c r="X27" s="22"/>
      <c r="Y27" s="35"/>
      <c r="Z27" s="37"/>
      <c r="AA27" s="2"/>
      <c r="AB27" s="22"/>
      <c r="AC27" s="35"/>
      <c r="AD27" s="37"/>
      <c r="AE27" s="2"/>
      <c r="AF27" s="61"/>
      <c r="AI27" t="str">
        <f>"Scope 2"&amp;$D$21&amp;D27&amp;F27</f>
        <v>Scope 2Location 1: District heatingSelect unit</v>
      </c>
      <c r="AJ27" s="40">
        <f t="shared" ref="AJ27" si="6">I27</f>
        <v>0</v>
      </c>
      <c r="AK27" s="40">
        <f t="shared" ref="AK27" si="7">M27</f>
        <v>0</v>
      </c>
      <c r="AL27" s="40">
        <f t="shared" ref="AL27" si="8">Q27</f>
        <v>0</v>
      </c>
      <c r="AM27" s="40">
        <f t="shared" ref="AM27" si="9">U27</f>
        <v>0</v>
      </c>
      <c r="AN27" s="40">
        <f t="shared" ref="AN27" si="10">Y27</f>
        <v>0</v>
      </c>
      <c r="AO27" s="40">
        <f t="shared" ref="AO27" si="11">AC27</f>
        <v>0</v>
      </c>
    </row>
    <row r="28" spans="1:51">
      <c r="A28" s="2"/>
      <c r="B28" s="61"/>
      <c r="C28" s="122"/>
      <c r="D28" s="122"/>
      <c r="E28" s="122"/>
      <c r="F28" s="122"/>
      <c r="G28" s="122"/>
      <c r="H28" s="122"/>
      <c r="I28" s="123"/>
      <c r="J28" s="124"/>
      <c r="K28" s="122"/>
      <c r="L28" s="122"/>
      <c r="M28" s="123"/>
      <c r="N28" s="124"/>
      <c r="O28" s="122"/>
      <c r="P28" s="122"/>
      <c r="Q28" s="123"/>
      <c r="R28" s="124"/>
      <c r="S28" s="122"/>
      <c r="T28" s="122"/>
      <c r="U28" s="123"/>
      <c r="V28" s="124"/>
      <c r="W28" s="122"/>
      <c r="X28" s="2"/>
      <c r="Y28" s="23"/>
      <c r="Z28" s="31"/>
      <c r="AA28" s="2"/>
      <c r="AB28" s="2"/>
      <c r="AC28" s="23"/>
      <c r="AD28" s="31"/>
      <c r="AE28" s="2"/>
      <c r="AF28" s="61"/>
      <c r="AJ28" s="40"/>
      <c r="AK28" s="40"/>
      <c r="AL28" s="40"/>
      <c r="AM28" s="40"/>
      <c r="AN28" s="40"/>
      <c r="AO28" s="40"/>
    </row>
    <row r="29" spans="1:51" ht="18.75">
      <c r="A29" s="2"/>
      <c r="B29" s="61"/>
      <c r="C29" s="122"/>
      <c r="D29" s="160" t="str">
        <f>'Company information'!D17&amp;": "&amp;'Company information'!E17</f>
        <v xml:space="preserve">Location 2: </v>
      </c>
      <c r="E29" s="256"/>
      <c r="F29" s="167"/>
      <c r="G29" s="122"/>
      <c r="H29" s="491">
        <v>2020</v>
      </c>
      <c r="I29" s="492"/>
      <c r="J29" s="493"/>
      <c r="K29" s="125"/>
      <c r="L29" s="491">
        <v>2021</v>
      </c>
      <c r="M29" s="492"/>
      <c r="N29" s="493"/>
      <c r="O29" s="125"/>
      <c r="P29" s="491">
        <v>2022</v>
      </c>
      <c r="Q29" s="492"/>
      <c r="R29" s="493"/>
      <c r="S29" s="125"/>
      <c r="T29" s="491">
        <v>2023</v>
      </c>
      <c r="U29" s="492"/>
      <c r="V29" s="493"/>
      <c r="W29" s="125"/>
      <c r="X29" s="494">
        <v>2024</v>
      </c>
      <c r="Y29" s="495"/>
      <c r="Z29" s="496"/>
      <c r="AA29" s="10"/>
      <c r="AB29" s="494">
        <v>2025</v>
      </c>
      <c r="AC29" s="495"/>
      <c r="AD29" s="496"/>
      <c r="AE29" s="10"/>
      <c r="AF29" s="61"/>
      <c r="AJ29" s="39"/>
      <c r="AK29" s="11"/>
      <c r="AL29" s="30"/>
      <c r="AM29" s="11"/>
      <c r="AN29" s="11"/>
      <c r="AO29" s="11"/>
    </row>
    <row r="30" spans="1:51" s="2" customFormat="1">
      <c r="B30" s="61"/>
      <c r="C30" s="122"/>
      <c r="D30" s="162" t="s">
        <v>72</v>
      </c>
      <c r="E30" s="219" t="s">
        <v>43</v>
      </c>
      <c r="F30" s="163" t="s">
        <v>44</v>
      </c>
      <c r="G30" s="122"/>
      <c r="H30" s="165"/>
      <c r="I30" s="298" t="s">
        <v>45</v>
      </c>
      <c r="J30" s="172" t="s">
        <v>46</v>
      </c>
      <c r="K30" s="122"/>
      <c r="L30" s="165"/>
      <c r="M30" s="298" t="s">
        <v>45</v>
      </c>
      <c r="N30" s="172" t="s">
        <v>46</v>
      </c>
      <c r="O30" s="122"/>
      <c r="P30" s="165"/>
      <c r="Q30" s="298" t="s">
        <v>45</v>
      </c>
      <c r="R30" s="172" t="s">
        <v>46</v>
      </c>
      <c r="S30" s="122"/>
      <c r="T30" s="165"/>
      <c r="U30" s="298" t="s">
        <v>45</v>
      </c>
      <c r="V30" s="172" t="s">
        <v>46</v>
      </c>
      <c r="W30" s="122"/>
      <c r="X30" s="26" t="s">
        <v>73</v>
      </c>
      <c r="Y30" s="28" t="s">
        <v>45</v>
      </c>
      <c r="Z30" s="29" t="s">
        <v>46</v>
      </c>
      <c r="AA30" s="7"/>
      <c r="AB30" s="26" t="s">
        <v>73</v>
      </c>
      <c r="AC30" s="28" t="s">
        <v>45</v>
      </c>
      <c r="AD30" s="29" t="s">
        <v>46</v>
      </c>
      <c r="AE30" s="7"/>
      <c r="AF30" s="61"/>
      <c r="AI30"/>
      <c r="AJ30">
        <v>2020</v>
      </c>
      <c r="AK30">
        <v>2021</v>
      </c>
      <c r="AL30">
        <v>2022</v>
      </c>
      <c r="AM30">
        <v>2023</v>
      </c>
      <c r="AN30">
        <v>2024</v>
      </c>
      <c r="AO30">
        <v>2025</v>
      </c>
      <c r="AP30"/>
    </row>
    <row r="31" spans="1:51" s="2" customFormat="1" ht="38.25">
      <c r="B31" s="61"/>
      <c r="C31" s="122"/>
      <c r="D31" s="168" t="s">
        <v>74</v>
      </c>
      <c r="E31" s="257" t="s">
        <v>75</v>
      </c>
      <c r="F31" s="314" t="s">
        <v>133</v>
      </c>
      <c r="G31" s="122"/>
      <c r="H31" s="259"/>
      <c r="I31" s="311"/>
      <c r="J31" s="407"/>
      <c r="K31" s="122"/>
      <c r="L31" s="259"/>
      <c r="M31" s="311"/>
      <c r="N31" s="411"/>
      <c r="O31" s="122"/>
      <c r="P31" s="259"/>
      <c r="Q31" s="311"/>
      <c r="R31" s="316"/>
      <c r="S31" s="122"/>
      <c r="T31" s="259"/>
      <c r="U31" s="311"/>
      <c r="V31" s="316"/>
      <c r="W31" s="122"/>
      <c r="X31" s="41"/>
      <c r="Y31" s="42"/>
      <c r="Z31" s="43"/>
      <c r="AA31" s="8"/>
      <c r="AB31" s="41"/>
      <c r="AC31" s="42"/>
      <c r="AD31" s="43"/>
      <c r="AE31" s="8"/>
      <c r="AF31" s="61"/>
      <c r="AI31" t="str">
        <f>"Scope 2"&amp;$D$29&amp;D31&amp;F31</f>
        <v>Scope 2Location 2: Purchased non-renewable electricityMWh</v>
      </c>
      <c r="AJ31" s="40">
        <f>I31</f>
        <v>0</v>
      </c>
      <c r="AK31" s="40">
        <f>M31</f>
        <v>0</v>
      </c>
      <c r="AL31" s="40">
        <f>Q31</f>
        <v>0</v>
      </c>
      <c r="AM31" s="40">
        <f>U31</f>
        <v>0</v>
      </c>
      <c r="AN31" s="40">
        <f>Y31</f>
        <v>0</v>
      </c>
      <c r="AO31" s="40">
        <f>AC31</f>
        <v>0</v>
      </c>
      <c r="AP31"/>
    </row>
    <row r="32" spans="1:51" s="2" customFormat="1" ht="76.5">
      <c r="B32" s="61"/>
      <c r="C32" s="122"/>
      <c r="D32" s="169" t="s">
        <v>77</v>
      </c>
      <c r="E32" s="257" t="s">
        <v>78</v>
      </c>
      <c r="F32" s="315" t="s">
        <v>54</v>
      </c>
      <c r="G32" s="122"/>
      <c r="H32" s="259"/>
      <c r="I32" s="311"/>
      <c r="J32" s="410"/>
      <c r="K32" s="122"/>
      <c r="L32" s="259"/>
      <c r="M32" s="311"/>
      <c r="N32" s="407"/>
      <c r="O32" s="122"/>
      <c r="P32" s="259"/>
      <c r="Q32" s="311"/>
      <c r="R32" s="410"/>
      <c r="S32" s="122"/>
      <c r="T32" s="259"/>
      <c r="U32" s="311"/>
      <c r="V32" s="408"/>
      <c r="W32" s="122"/>
      <c r="X32" s="21">
        <v>0</v>
      </c>
      <c r="Y32" s="34"/>
      <c r="Z32" s="36"/>
      <c r="AA32" s="8"/>
      <c r="AB32" s="21">
        <v>0</v>
      </c>
      <c r="AC32" s="34"/>
      <c r="AD32" s="36"/>
      <c r="AE32" s="8"/>
      <c r="AF32" s="61"/>
      <c r="AI32" t="str">
        <f>"Scope 2"&amp;$D$29&amp;D32&amp;F32</f>
        <v>Scope 2Location 2: Purchased renewable electricitySelect unit</v>
      </c>
      <c r="AJ32" s="40">
        <f t="shared" ref="AJ32:AJ33" si="12">I32</f>
        <v>0</v>
      </c>
      <c r="AK32" s="40">
        <f t="shared" ref="AK32:AK33" si="13">M32</f>
        <v>0</v>
      </c>
      <c r="AL32" s="40">
        <f t="shared" ref="AL32:AL33" si="14">Q32</f>
        <v>0</v>
      </c>
      <c r="AM32" s="40">
        <f t="shared" ref="AM32:AM33" si="15">U32</f>
        <v>0</v>
      </c>
      <c r="AN32" s="40">
        <f t="shared" ref="AN32:AN33" si="16">Y32</f>
        <v>0</v>
      </c>
      <c r="AO32" s="40">
        <f t="shared" ref="AO32:AO33" si="17">AC32</f>
        <v>0</v>
      </c>
      <c r="AP32"/>
    </row>
    <row r="33" spans="1:42" s="2" customFormat="1" ht="38.25">
      <c r="B33" s="61"/>
      <c r="C33" s="122"/>
      <c r="D33" s="170" t="s">
        <v>79</v>
      </c>
      <c r="E33" s="258" t="s">
        <v>80</v>
      </c>
      <c r="F33" s="310" t="s">
        <v>54</v>
      </c>
      <c r="G33" s="122"/>
      <c r="H33" s="259"/>
      <c r="I33" s="311"/>
      <c r="J33" s="313"/>
      <c r="K33" s="122"/>
      <c r="L33" s="259"/>
      <c r="M33" s="311"/>
      <c r="N33" s="409"/>
      <c r="O33" s="122"/>
      <c r="P33" s="259"/>
      <c r="Q33" s="311"/>
      <c r="R33" s="313"/>
      <c r="S33" s="122"/>
      <c r="T33" s="259"/>
      <c r="U33" s="311"/>
      <c r="V33" s="409"/>
      <c r="W33" s="122"/>
      <c r="X33" s="22">
        <v>0</v>
      </c>
      <c r="Y33" s="35"/>
      <c r="Z33" s="37"/>
      <c r="AA33" s="8"/>
      <c r="AB33" s="22">
        <v>0</v>
      </c>
      <c r="AC33" s="35"/>
      <c r="AD33" s="37"/>
      <c r="AE33" s="8"/>
      <c r="AF33" s="61"/>
      <c r="AI33" t="str">
        <f>"Scope 2"&amp;$D$29&amp;D33&amp;F33</f>
        <v>Scope 2Location 2: Generated renewable electricitySelect unit</v>
      </c>
      <c r="AJ33" s="40">
        <f t="shared" si="12"/>
        <v>0</v>
      </c>
      <c r="AK33" s="40">
        <f t="shared" si="13"/>
        <v>0</v>
      </c>
      <c r="AL33" s="40">
        <f t="shared" si="14"/>
        <v>0</v>
      </c>
      <c r="AM33" s="40">
        <f t="shared" si="15"/>
        <v>0</v>
      </c>
      <c r="AN33" s="40">
        <f t="shared" si="16"/>
        <v>0</v>
      </c>
      <c r="AO33" s="40">
        <f t="shared" si="17"/>
        <v>0</v>
      </c>
      <c r="AP33"/>
    </row>
    <row r="34" spans="1:42">
      <c r="A34" s="2"/>
      <c r="B34" s="61"/>
      <c r="C34" s="122"/>
      <c r="D34" s="162" t="s">
        <v>81</v>
      </c>
      <c r="E34" s="219" t="s">
        <v>43</v>
      </c>
      <c r="F34" s="163" t="s">
        <v>44</v>
      </c>
      <c r="G34" s="122"/>
      <c r="H34" s="165"/>
      <c r="I34" s="298" t="s">
        <v>45</v>
      </c>
      <c r="J34" s="172" t="s">
        <v>46</v>
      </c>
      <c r="K34" s="122"/>
      <c r="L34" s="165"/>
      <c r="M34" s="298" t="s">
        <v>45</v>
      </c>
      <c r="N34" s="172" t="s">
        <v>46</v>
      </c>
      <c r="O34" s="122"/>
      <c r="P34" s="165"/>
      <c r="Q34" s="298" t="s">
        <v>45</v>
      </c>
      <c r="R34" s="172" t="s">
        <v>46</v>
      </c>
      <c r="S34" s="122"/>
      <c r="T34" s="165"/>
      <c r="U34" s="298" t="s">
        <v>45</v>
      </c>
      <c r="V34" s="172" t="s">
        <v>46</v>
      </c>
      <c r="W34" s="122"/>
      <c r="X34" s="26"/>
      <c r="Y34" s="28" t="s">
        <v>45</v>
      </c>
      <c r="Z34" s="29" t="s">
        <v>46</v>
      </c>
      <c r="AA34" s="2"/>
      <c r="AB34" s="26"/>
      <c r="AC34" s="28" t="s">
        <v>45</v>
      </c>
      <c r="AD34" s="29" t="s">
        <v>46</v>
      </c>
      <c r="AE34" s="2"/>
      <c r="AF34" s="61"/>
      <c r="AJ34" s="40"/>
      <c r="AK34" s="40"/>
      <c r="AL34" s="40"/>
      <c r="AM34" s="40"/>
      <c r="AN34" s="40"/>
      <c r="AO34" s="40"/>
    </row>
    <row r="35" spans="1:42" ht="38.25">
      <c r="A35" s="2"/>
      <c r="B35" s="61"/>
      <c r="C35" s="122"/>
      <c r="D35" s="170" t="s">
        <v>81</v>
      </c>
      <c r="E35" s="258" t="s">
        <v>82</v>
      </c>
      <c r="F35" s="310" t="s">
        <v>54</v>
      </c>
      <c r="G35" s="122"/>
      <c r="H35" s="259"/>
      <c r="I35" s="311"/>
      <c r="J35" s="317"/>
      <c r="K35" s="122"/>
      <c r="L35" s="259"/>
      <c r="M35" s="311"/>
      <c r="N35" s="317"/>
      <c r="O35" s="122"/>
      <c r="P35" s="259"/>
      <c r="Q35" s="311"/>
      <c r="R35" s="317"/>
      <c r="S35" s="122"/>
      <c r="T35" s="259"/>
      <c r="U35" s="311"/>
      <c r="V35" s="317"/>
      <c r="W35" s="122"/>
      <c r="X35" s="22"/>
      <c r="Y35" s="35"/>
      <c r="Z35" s="37"/>
      <c r="AA35" s="2"/>
      <c r="AB35" s="22"/>
      <c r="AC35" s="35"/>
      <c r="AD35" s="37"/>
      <c r="AE35" s="2"/>
      <c r="AF35" s="61"/>
      <c r="AI35" t="str">
        <f>"Scope 2"&amp;$D$29&amp;D35&amp;F35</f>
        <v>Scope 2Location 2: District heatingSelect unit</v>
      </c>
      <c r="AJ35" s="40">
        <f t="shared" ref="AJ35" si="18">I35</f>
        <v>0</v>
      </c>
      <c r="AK35" s="40">
        <f t="shared" ref="AK35" si="19">M35</f>
        <v>0</v>
      </c>
      <c r="AL35" s="40">
        <f t="shared" ref="AL35" si="20">Q35</f>
        <v>0</v>
      </c>
      <c r="AM35" s="40">
        <f t="shared" ref="AM35" si="21">U35</f>
        <v>0</v>
      </c>
      <c r="AN35" s="40">
        <f t="shared" ref="AN35" si="22">Y35</f>
        <v>0</v>
      </c>
      <c r="AO35" s="40">
        <f t="shared" ref="AO35" si="23">AC35</f>
        <v>0</v>
      </c>
    </row>
    <row r="36" spans="1:42">
      <c r="A36" s="2"/>
      <c r="B36" s="61"/>
      <c r="C36" s="122"/>
      <c r="D36" s="122"/>
      <c r="E36" s="122"/>
      <c r="F36" s="122"/>
      <c r="G36" s="122"/>
      <c r="H36" s="122"/>
      <c r="I36" s="122"/>
      <c r="J36" s="122"/>
      <c r="K36" s="122"/>
      <c r="L36" s="122"/>
      <c r="M36" s="122"/>
      <c r="N36" s="122"/>
      <c r="O36" s="122"/>
      <c r="P36" s="122"/>
      <c r="Q36" s="122"/>
      <c r="R36" s="122"/>
      <c r="S36" s="122"/>
      <c r="T36" s="122"/>
      <c r="U36" s="122"/>
      <c r="V36" s="122"/>
      <c r="W36" s="122"/>
      <c r="X36" s="2"/>
      <c r="Y36" s="2"/>
      <c r="Z36" s="2"/>
      <c r="AA36" s="2"/>
      <c r="AB36" s="2"/>
      <c r="AC36" s="2"/>
      <c r="AD36" s="2"/>
      <c r="AE36" s="2"/>
      <c r="AF36" s="61"/>
    </row>
    <row r="37" spans="1:42" ht="18.75">
      <c r="A37" s="2"/>
      <c r="B37" s="61"/>
      <c r="C37" s="122"/>
      <c r="D37" s="160" t="str">
        <f>'Company information'!D18&amp;": "&amp;'Company information'!E18</f>
        <v xml:space="preserve">Location 3: </v>
      </c>
      <c r="E37" s="256"/>
      <c r="F37" s="167"/>
      <c r="G37" s="122"/>
      <c r="H37" s="491">
        <v>2020</v>
      </c>
      <c r="I37" s="492"/>
      <c r="J37" s="493"/>
      <c r="K37" s="125"/>
      <c r="L37" s="491">
        <v>2021</v>
      </c>
      <c r="M37" s="492"/>
      <c r="N37" s="493"/>
      <c r="O37" s="125"/>
      <c r="P37" s="491">
        <v>2022</v>
      </c>
      <c r="Q37" s="492"/>
      <c r="R37" s="493"/>
      <c r="S37" s="125"/>
      <c r="T37" s="491">
        <v>2023</v>
      </c>
      <c r="U37" s="492"/>
      <c r="V37" s="493"/>
      <c r="W37" s="125"/>
      <c r="X37" s="494">
        <v>2024</v>
      </c>
      <c r="Y37" s="495"/>
      <c r="Z37" s="496"/>
      <c r="AA37" s="10"/>
      <c r="AB37" s="494">
        <v>2025</v>
      </c>
      <c r="AC37" s="495"/>
      <c r="AD37" s="496"/>
      <c r="AE37" s="10"/>
      <c r="AF37" s="61"/>
      <c r="AJ37" s="39"/>
      <c r="AK37" s="11"/>
      <c r="AL37" s="30"/>
      <c r="AM37" s="11"/>
      <c r="AN37" s="11"/>
      <c r="AO37" s="11"/>
    </row>
    <row r="38" spans="1:42" s="2" customFormat="1">
      <c r="B38" s="61"/>
      <c r="C38" s="122"/>
      <c r="D38" s="162" t="s">
        <v>72</v>
      </c>
      <c r="E38" s="219" t="s">
        <v>43</v>
      </c>
      <c r="F38" s="163" t="s">
        <v>44</v>
      </c>
      <c r="G38" s="122"/>
      <c r="H38" s="165"/>
      <c r="I38" s="298" t="s">
        <v>45</v>
      </c>
      <c r="J38" s="172" t="s">
        <v>46</v>
      </c>
      <c r="K38" s="122"/>
      <c r="L38" s="165"/>
      <c r="M38" s="298" t="s">
        <v>45</v>
      </c>
      <c r="N38" s="172" t="s">
        <v>46</v>
      </c>
      <c r="O38" s="122"/>
      <c r="P38" s="165"/>
      <c r="Q38" s="298" t="s">
        <v>45</v>
      </c>
      <c r="R38" s="172" t="s">
        <v>46</v>
      </c>
      <c r="S38" s="122"/>
      <c r="T38" s="165"/>
      <c r="U38" s="298" t="s">
        <v>45</v>
      </c>
      <c r="V38" s="172" t="s">
        <v>46</v>
      </c>
      <c r="W38" s="122"/>
      <c r="X38" s="26" t="s">
        <v>73</v>
      </c>
      <c r="Y38" s="28" t="s">
        <v>45</v>
      </c>
      <c r="Z38" s="29" t="s">
        <v>46</v>
      </c>
      <c r="AA38" s="7"/>
      <c r="AB38" s="26" t="s">
        <v>73</v>
      </c>
      <c r="AC38" s="28" t="s">
        <v>45</v>
      </c>
      <c r="AD38" s="29" t="s">
        <v>46</v>
      </c>
      <c r="AE38" s="7"/>
      <c r="AF38" s="61"/>
      <c r="AI38"/>
      <c r="AJ38">
        <v>2020</v>
      </c>
      <c r="AK38">
        <v>2021</v>
      </c>
      <c r="AL38">
        <v>2022</v>
      </c>
      <c r="AM38">
        <v>2023</v>
      </c>
      <c r="AN38">
        <v>2024</v>
      </c>
      <c r="AO38">
        <v>2025</v>
      </c>
    </row>
    <row r="39" spans="1:42" s="2" customFormat="1" ht="38.25">
      <c r="B39" s="61"/>
      <c r="C39" s="122"/>
      <c r="D39" s="168" t="s">
        <v>74</v>
      </c>
      <c r="E39" s="257" t="s">
        <v>75</v>
      </c>
      <c r="F39" s="314" t="s">
        <v>54</v>
      </c>
      <c r="G39" s="122"/>
      <c r="H39" s="259"/>
      <c r="I39" s="311"/>
      <c r="J39" s="407"/>
      <c r="K39" s="122"/>
      <c r="L39" s="259"/>
      <c r="M39" s="311"/>
      <c r="N39" s="411"/>
      <c r="O39" s="122"/>
      <c r="P39" s="259"/>
      <c r="Q39" s="311"/>
      <c r="R39" s="411"/>
      <c r="S39" s="122"/>
      <c r="T39" s="259"/>
      <c r="U39" s="311"/>
      <c r="V39" s="411"/>
      <c r="W39" s="122"/>
      <c r="X39" s="41"/>
      <c r="Y39" s="42"/>
      <c r="Z39" s="43"/>
      <c r="AA39" s="8"/>
      <c r="AB39" s="41"/>
      <c r="AC39" s="42"/>
      <c r="AD39" s="43"/>
      <c r="AE39" s="8"/>
      <c r="AF39" s="61"/>
      <c r="AI39" t="str">
        <f>"Scope 2"&amp;$D$37&amp;D39&amp;F39</f>
        <v>Scope 2Location 3: Purchased non-renewable electricitySelect unit</v>
      </c>
      <c r="AJ39" s="40">
        <f>I39</f>
        <v>0</v>
      </c>
      <c r="AK39" s="40">
        <f>M39</f>
        <v>0</v>
      </c>
      <c r="AL39" s="40">
        <f>Q39</f>
        <v>0</v>
      </c>
      <c r="AM39" s="40">
        <f>U39</f>
        <v>0</v>
      </c>
      <c r="AN39" s="40">
        <f>Y39</f>
        <v>0</v>
      </c>
      <c r="AO39" s="40">
        <f>AC39</f>
        <v>0</v>
      </c>
    </row>
    <row r="40" spans="1:42" s="2" customFormat="1" ht="76.5">
      <c r="B40" s="61"/>
      <c r="C40" s="122"/>
      <c r="D40" s="169" t="s">
        <v>77</v>
      </c>
      <c r="E40" s="257" t="s">
        <v>78</v>
      </c>
      <c r="F40" s="315" t="s">
        <v>54</v>
      </c>
      <c r="G40" s="122"/>
      <c r="H40" s="259"/>
      <c r="I40" s="311"/>
      <c r="J40" s="410"/>
      <c r="K40" s="122"/>
      <c r="L40" s="259"/>
      <c r="M40" s="311"/>
      <c r="N40" s="407"/>
      <c r="O40" s="122"/>
      <c r="P40" s="259"/>
      <c r="Q40" s="311"/>
      <c r="R40" s="407"/>
      <c r="S40" s="122"/>
      <c r="T40" s="259"/>
      <c r="U40" s="311"/>
      <c r="V40" s="410"/>
      <c r="W40" s="122"/>
      <c r="X40" s="21">
        <v>0</v>
      </c>
      <c r="Y40" s="34"/>
      <c r="Z40" s="36"/>
      <c r="AA40" s="8"/>
      <c r="AB40" s="21">
        <v>0</v>
      </c>
      <c r="AC40" s="34"/>
      <c r="AD40" s="36"/>
      <c r="AE40" s="8"/>
      <c r="AF40" s="61"/>
      <c r="AI40" t="str">
        <f>"Scope 2"&amp;$D$37&amp;D40&amp;F40</f>
        <v>Scope 2Location 3: Purchased renewable electricitySelect unit</v>
      </c>
      <c r="AJ40" s="40">
        <f t="shared" ref="AJ40:AJ41" si="24">I40</f>
        <v>0</v>
      </c>
      <c r="AK40" s="40">
        <f>M40</f>
        <v>0</v>
      </c>
      <c r="AL40" s="40">
        <f t="shared" ref="AL40:AL41" si="25">Q40</f>
        <v>0</v>
      </c>
      <c r="AM40" s="40">
        <f t="shared" ref="AM40:AM41" si="26">U40</f>
        <v>0</v>
      </c>
      <c r="AN40" s="40">
        <f t="shared" ref="AN40:AN41" si="27">Y40</f>
        <v>0</v>
      </c>
      <c r="AO40" s="40">
        <f t="shared" ref="AO40:AO41" si="28">AC40</f>
        <v>0</v>
      </c>
    </row>
    <row r="41" spans="1:42" s="2" customFormat="1" ht="38.25">
      <c r="B41" s="61"/>
      <c r="C41" s="122"/>
      <c r="D41" s="170" t="s">
        <v>79</v>
      </c>
      <c r="E41" s="258" t="s">
        <v>80</v>
      </c>
      <c r="F41" s="310" t="s">
        <v>54</v>
      </c>
      <c r="G41" s="122"/>
      <c r="H41" s="259"/>
      <c r="I41" s="311"/>
      <c r="J41" s="313"/>
      <c r="K41" s="122"/>
      <c r="L41" s="259"/>
      <c r="M41" s="311"/>
      <c r="N41" s="409"/>
      <c r="O41" s="122"/>
      <c r="P41" s="259"/>
      <c r="Q41" s="311"/>
      <c r="R41" s="409"/>
      <c r="S41" s="122"/>
      <c r="T41" s="259"/>
      <c r="U41" s="311"/>
      <c r="V41" s="313"/>
      <c r="W41" s="122"/>
      <c r="X41" s="22">
        <v>0</v>
      </c>
      <c r="Y41" s="35"/>
      <c r="Z41" s="37"/>
      <c r="AA41" s="8"/>
      <c r="AB41" s="22">
        <v>0</v>
      </c>
      <c r="AC41" s="35"/>
      <c r="AD41" s="37"/>
      <c r="AE41" s="8"/>
      <c r="AF41" s="61"/>
      <c r="AI41" t="str">
        <f>"Scope 2"&amp;$D$37&amp;D41&amp;F41</f>
        <v>Scope 2Location 3: Generated renewable electricitySelect unit</v>
      </c>
      <c r="AJ41" s="40">
        <f t="shared" si="24"/>
        <v>0</v>
      </c>
      <c r="AK41" s="40">
        <f>M41</f>
        <v>0</v>
      </c>
      <c r="AL41" s="40">
        <f t="shared" si="25"/>
        <v>0</v>
      </c>
      <c r="AM41" s="40">
        <f t="shared" si="26"/>
        <v>0</v>
      </c>
      <c r="AN41" s="40">
        <f t="shared" si="27"/>
        <v>0</v>
      </c>
      <c r="AO41" s="40">
        <f t="shared" si="28"/>
        <v>0</v>
      </c>
    </row>
    <row r="42" spans="1:42">
      <c r="A42" s="2"/>
      <c r="B42" s="61"/>
      <c r="C42" s="122"/>
      <c r="D42" s="162" t="s">
        <v>81</v>
      </c>
      <c r="E42" s="219" t="s">
        <v>43</v>
      </c>
      <c r="F42" s="163" t="s">
        <v>44</v>
      </c>
      <c r="G42" s="122"/>
      <c r="H42" s="165"/>
      <c r="I42" s="298" t="s">
        <v>45</v>
      </c>
      <c r="J42" s="172" t="s">
        <v>46</v>
      </c>
      <c r="K42" s="122"/>
      <c r="L42" s="165"/>
      <c r="M42" s="298" t="s">
        <v>45</v>
      </c>
      <c r="N42" s="172" t="s">
        <v>46</v>
      </c>
      <c r="O42" s="122"/>
      <c r="P42" s="165"/>
      <c r="Q42" s="298" t="s">
        <v>45</v>
      </c>
      <c r="R42" s="172" t="s">
        <v>46</v>
      </c>
      <c r="S42" s="122"/>
      <c r="T42" s="165"/>
      <c r="U42" s="298" t="s">
        <v>45</v>
      </c>
      <c r="V42" s="172" t="s">
        <v>46</v>
      </c>
      <c r="W42" s="122"/>
      <c r="X42" s="26"/>
      <c r="Y42" s="28" t="s">
        <v>45</v>
      </c>
      <c r="Z42" s="29" t="s">
        <v>46</v>
      </c>
      <c r="AA42" s="2"/>
      <c r="AB42" s="26"/>
      <c r="AC42" s="28" t="s">
        <v>45</v>
      </c>
      <c r="AD42" s="29" t="s">
        <v>46</v>
      </c>
      <c r="AE42" s="2"/>
      <c r="AF42" s="61"/>
      <c r="AJ42" s="40"/>
      <c r="AK42" s="40"/>
      <c r="AL42" s="40"/>
      <c r="AM42" s="40"/>
      <c r="AN42" s="40"/>
      <c r="AO42" s="40"/>
    </row>
    <row r="43" spans="1:42" ht="38.25">
      <c r="A43" s="2"/>
      <c r="B43" s="61"/>
      <c r="C43" s="122"/>
      <c r="D43" s="170" t="s">
        <v>81</v>
      </c>
      <c r="E43" s="258" t="s">
        <v>82</v>
      </c>
      <c r="F43" s="310" t="s">
        <v>54</v>
      </c>
      <c r="G43" s="122"/>
      <c r="H43" s="259"/>
      <c r="I43" s="311"/>
      <c r="J43" s="317"/>
      <c r="K43" s="122"/>
      <c r="L43" s="259"/>
      <c r="M43" s="311"/>
      <c r="N43" s="317"/>
      <c r="O43" s="122"/>
      <c r="P43" s="259"/>
      <c r="Q43" s="311"/>
      <c r="R43" s="317"/>
      <c r="S43" s="122"/>
      <c r="T43" s="259"/>
      <c r="U43" s="311"/>
      <c r="V43" s="317"/>
      <c r="W43" s="122"/>
      <c r="X43" s="22"/>
      <c r="Y43" s="35"/>
      <c r="Z43" s="37"/>
      <c r="AA43" s="2"/>
      <c r="AB43" s="22"/>
      <c r="AC43" s="35"/>
      <c r="AD43" s="37"/>
      <c r="AE43" s="2"/>
      <c r="AF43" s="61"/>
      <c r="AI43" t="str">
        <f>"Scope 2"&amp;$D$37&amp;D43&amp;F43</f>
        <v>Scope 2Location 3: District heatingSelect unit</v>
      </c>
      <c r="AJ43" s="40">
        <f t="shared" ref="AJ43" si="29">I43</f>
        <v>0</v>
      </c>
      <c r="AK43" s="40">
        <f t="shared" ref="AK43" si="30">M43</f>
        <v>0</v>
      </c>
      <c r="AL43" s="40">
        <f t="shared" ref="AL43" si="31">Q43</f>
        <v>0</v>
      </c>
      <c r="AM43" s="40">
        <f t="shared" ref="AM43" si="32">U43</f>
        <v>0</v>
      </c>
      <c r="AN43" s="40">
        <f t="shared" ref="AN43" si="33">Y43</f>
        <v>0</v>
      </c>
      <c r="AO43" s="40">
        <f t="shared" ref="AO43" si="34">AC43</f>
        <v>0</v>
      </c>
    </row>
    <row r="44" spans="1:42" s="2" customFormat="1">
      <c r="B44" s="61"/>
      <c r="C44" s="122"/>
      <c r="D44" s="122"/>
      <c r="E44" s="122"/>
      <c r="F44" s="122"/>
      <c r="G44" s="122"/>
      <c r="H44" s="122"/>
      <c r="I44" s="122"/>
      <c r="J44" s="122"/>
      <c r="K44" s="122"/>
      <c r="L44" s="122"/>
      <c r="M44" s="122"/>
      <c r="N44" s="122"/>
      <c r="O44" s="122"/>
      <c r="P44" s="122"/>
      <c r="Q44" s="122"/>
      <c r="R44" s="122"/>
      <c r="S44" s="122"/>
      <c r="T44" s="122"/>
      <c r="U44" s="122"/>
      <c r="V44" s="122"/>
      <c r="W44" s="122"/>
      <c r="AF44" s="61"/>
    </row>
    <row r="45" spans="1:42" ht="18.75">
      <c r="A45" s="2"/>
      <c r="B45" s="61"/>
      <c r="C45" s="122"/>
      <c r="D45" s="160" t="str">
        <f>'Company information'!D19&amp;": "&amp;'Company information'!E19</f>
        <v xml:space="preserve">Location 4: </v>
      </c>
      <c r="E45" s="256"/>
      <c r="F45" s="167"/>
      <c r="G45" s="122"/>
      <c r="H45" s="491">
        <v>2020</v>
      </c>
      <c r="I45" s="492"/>
      <c r="J45" s="493"/>
      <c r="K45" s="125"/>
      <c r="L45" s="491">
        <v>2021</v>
      </c>
      <c r="M45" s="492"/>
      <c r="N45" s="493"/>
      <c r="O45" s="125"/>
      <c r="P45" s="491">
        <v>2022</v>
      </c>
      <c r="Q45" s="492"/>
      <c r="R45" s="493"/>
      <c r="S45" s="125"/>
      <c r="T45" s="491">
        <v>2023</v>
      </c>
      <c r="U45" s="492"/>
      <c r="V45" s="493"/>
      <c r="W45" s="125"/>
      <c r="X45" s="494">
        <v>2024</v>
      </c>
      <c r="Y45" s="495"/>
      <c r="Z45" s="496"/>
      <c r="AA45" s="10"/>
      <c r="AB45" s="494">
        <v>2025</v>
      </c>
      <c r="AC45" s="495"/>
      <c r="AD45" s="496"/>
      <c r="AE45" s="10"/>
      <c r="AF45" s="61"/>
      <c r="AJ45" s="39"/>
      <c r="AK45" s="11"/>
      <c r="AL45" s="30"/>
      <c r="AM45" s="11"/>
      <c r="AN45" s="11"/>
      <c r="AO45" s="11"/>
    </row>
    <row r="46" spans="1:42" s="2" customFormat="1">
      <c r="B46" s="61"/>
      <c r="C46" s="122"/>
      <c r="D46" s="162" t="s">
        <v>72</v>
      </c>
      <c r="E46" s="219" t="s">
        <v>43</v>
      </c>
      <c r="F46" s="163" t="s">
        <v>44</v>
      </c>
      <c r="G46" s="122"/>
      <c r="H46" s="165"/>
      <c r="I46" s="298" t="s">
        <v>45</v>
      </c>
      <c r="J46" s="172" t="s">
        <v>46</v>
      </c>
      <c r="K46" s="122"/>
      <c r="L46" s="165"/>
      <c r="M46" s="298" t="s">
        <v>45</v>
      </c>
      <c r="N46" s="172" t="s">
        <v>46</v>
      </c>
      <c r="O46" s="122"/>
      <c r="P46" s="165"/>
      <c r="Q46" s="298" t="s">
        <v>45</v>
      </c>
      <c r="R46" s="172" t="s">
        <v>46</v>
      </c>
      <c r="S46" s="122"/>
      <c r="T46" s="165"/>
      <c r="U46" s="298" t="s">
        <v>45</v>
      </c>
      <c r="V46" s="172" t="s">
        <v>46</v>
      </c>
      <c r="W46" s="122"/>
      <c r="X46" s="26" t="s">
        <v>73</v>
      </c>
      <c r="Y46" s="28" t="s">
        <v>45</v>
      </c>
      <c r="Z46" s="29" t="s">
        <v>46</v>
      </c>
      <c r="AA46" s="7"/>
      <c r="AB46" s="26" t="s">
        <v>73</v>
      </c>
      <c r="AC46" s="28" t="s">
        <v>45</v>
      </c>
      <c r="AD46" s="29" t="s">
        <v>46</v>
      </c>
      <c r="AE46" s="7"/>
      <c r="AF46" s="61"/>
      <c r="AI46"/>
      <c r="AJ46">
        <v>2020</v>
      </c>
      <c r="AK46">
        <v>2021</v>
      </c>
      <c r="AL46">
        <v>2022</v>
      </c>
      <c r="AM46">
        <v>2023</v>
      </c>
      <c r="AN46">
        <v>2024</v>
      </c>
      <c r="AO46">
        <v>2025</v>
      </c>
    </row>
    <row r="47" spans="1:42" s="2" customFormat="1" ht="38.25">
      <c r="B47" s="61"/>
      <c r="C47" s="122"/>
      <c r="D47" s="168" t="s">
        <v>74</v>
      </c>
      <c r="E47" s="257" t="s">
        <v>75</v>
      </c>
      <c r="F47" s="314" t="s">
        <v>54</v>
      </c>
      <c r="G47" s="122"/>
      <c r="H47" s="259"/>
      <c r="I47" s="311"/>
      <c r="J47" s="411"/>
      <c r="K47" s="122"/>
      <c r="L47" s="259"/>
      <c r="M47" s="311"/>
      <c r="N47" s="316"/>
      <c r="O47" s="122"/>
      <c r="P47" s="259"/>
      <c r="Q47" s="311"/>
      <c r="R47" s="316"/>
      <c r="S47" s="122"/>
      <c r="T47" s="259"/>
      <c r="U47" s="311"/>
      <c r="V47" s="316"/>
      <c r="W47" s="122"/>
      <c r="X47" s="41"/>
      <c r="Y47" s="42"/>
      <c r="Z47" s="43"/>
      <c r="AA47" s="8"/>
      <c r="AB47" s="41"/>
      <c r="AC47" s="42"/>
      <c r="AD47" s="43"/>
      <c r="AE47" s="8"/>
      <c r="AF47" s="61"/>
      <c r="AI47" t="str">
        <f>"Scope 2"&amp;$D$45&amp;D47&amp;F47</f>
        <v>Scope 2Location 4: Purchased non-renewable electricitySelect unit</v>
      </c>
      <c r="AJ47" s="40">
        <f>I47</f>
        <v>0</v>
      </c>
      <c r="AK47" s="40">
        <f>M47</f>
        <v>0</v>
      </c>
      <c r="AL47" s="40">
        <f>Q47</f>
        <v>0</v>
      </c>
      <c r="AM47" s="40">
        <f>U47</f>
        <v>0</v>
      </c>
      <c r="AN47" s="40">
        <f>Y47</f>
        <v>0</v>
      </c>
      <c r="AO47" s="40">
        <f>AC47</f>
        <v>0</v>
      </c>
    </row>
    <row r="48" spans="1:42" s="2" customFormat="1" ht="76.5">
      <c r="B48" s="61"/>
      <c r="C48" s="122"/>
      <c r="D48" s="169" t="s">
        <v>77</v>
      </c>
      <c r="E48" s="257" t="s">
        <v>78</v>
      </c>
      <c r="F48" s="315" t="s">
        <v>54</v>
      </c>
      <c r="G48" s="122"/>
      <c r="H48" s="259"/>
      <c r="I48" s="311"/>
      <c r="J48" s="407"/>
      <c r="K48" s="122"/>
      <c r="L48" s="259"/>
      <c r="M48" s="311"/>
      <c r="N48" s="408"/>
      <c r="O48" s="122"/>
      <c r="P48" s="259"/>
      <c r="Q48" s="311"/>
      <c r="R48" s="410"/>
      <c r="S48" s="122"/>
      <c r="T48" s="259"/>
      <c r="U48" s="311"/>
      <c r="V48" s="408"/>
      <c r="W48" s="122"/>
      <c r="X48" s="21">
        <v>0</v>
      </c>
      <c r="Y48" s="34"/>
      <c r="Z48" s="36"/>
      <c r="AA48" s="8"/>
      <c r="AB48" s="21">
        <v>0</v>
      </c>
      <c r="AC48" s="34"/>
      <c r="AD48" s="36"/>
      <c r="AE48" s="8"/>
      <c r="AF48" s="61"/>
      <c r="AI48" t="str">
        <f>"Scope 2"&amp;$D$45&amp;D48&amp;F48</f>
        <v>Scope 2Location 4: Purchased renewable electricitySelect unit</v>
      </c>
      <c r="AJ48" s="40">
        <f t="shared" ref="AJ48:AJ49" si="35">I48</f>
        <v>0</v>
      </c>
      <c r="AK48" s="40">
        <f t="shared" ref="AK48:AK49" si="36">M48</f>
        <v>0</v>
      </c>
      <c r="AL48" s="40">
        <f t="shared" ref="AL48:AL49" si="37">Q48</f>
        <v>0</v>
      </c>
      <c r="AM48" s="40">
        <f t="shared" ref="AM48:AM49" si="38">U48</f>
        <v>0</v>
      </c>
      <c r="AN48" s="40">
        <f t="shared" ref="AN48:AN49" si="39">Y48</f>
        <v>0</v>
      </c>
      <c r="AO48" s="40">
        <f t="shared" ref="AO48:AO49" si="40">AC48</f>
        <v>0</v>
      </c>
    </row>
    <row r="49" spans="1:41" s="2" customFormat="1" ht="38.25">
      <c r="B49" s="61"/>
      <c r="C49" s="122"/>
      <c r="D49" s="170" t="s">
        <v>79</v>
      </c>
      <c r="E49" s="258" t="s">
        <v>80</v>
      </c>
      <c r="F49" s="310" t="s">
        <v>54</v>
      </c>
      <c r="G49" s="122"/>
      <c r="H49" s="259"/>
      <c r="I49" s="311"/>
      <c r="J49" s="409"/>
      <c r="K49" s="122"/>
      <c r="L49" s="259"/>
      <c r="M49" s="311"/>
      <c r="N49" s="409"/>
      <c r="O49" s="122"/>
      <c r="P49" s="259"/>
      <c r="Q49" s="311"/>
      <c r="R49" s="313"/>
      <c r="S49" s="122"/>
      <c r="T49" s="259"/>
      <c r="U49" s="311"/>
      <c r="V49" s="409"/>
      <c r="W49" s="122"/>
      <c r="X49" s="22">
        <v>0</v>
      </c>
      <c r="Y49" s="35"/>
      <c r="Z49" s="37"/>
      <c r="AA49" s="8"/>
      <c r="AB49" s="22">
        <v>0</v>
      </c>
      <c r="AC49" s="35"/>
      <c r="AD49" s="37"/>
      <c r="AE49" s="8"/>
      <c r="AF49" s="61"/>
      <c r="AI49" t="str">
        <f>"Scope 2"&amp;$D$45&amp;D49&amp;F49</f>
        <v>Scope 2Location 4: Generated renewable electricitySelect unit</v>
      </c>
      <c r="AJ49" s="40">
        <f t="shared" si="35"/>
        <v>0</v>
      </c>
      <c r="AK49" s="40">
        <f t="shared" si="36"/>
        <v>0</v>
      </c>
      <c r="AL49" s="40">
        <f t="shared" si="37"/>
        <v>0</v>
      </c>
      <c r="AM49" s="40">
        <f t="shared" si="38"/>
        <v>0</v>
      </c>
      <c r="AN49" s="40">
        <f t="shared" si="39"/>
        <v>0</v>
      </c>
      <c r="AO49" s="40">
        <f t="shared" si="40"/>
        <v>0</v>
      </c>
    </row>
    <row r="50" spans="1:41">
      <c r="A50" s="2"/>
      <c r="B50" s="61"/>
      <c r="C50" s="122"/>
      <c r="D50" s="162" t="s">
        <v>81</v>
      </c>
      <c r="E50" s="219" t="s">
        <v>43</v>
      </c>
      <c r="F50" s="163" t="s">
        <v>44</v>
      </c>
      <c r="G50" s="122"/>
      <c r="H50" s="165"/>
      <c r="I50" s="298" t="s">
        <v>45</v>
      </c>
      <c r="J50" s="172" t="s">
        <v>46</v>
      </c>
      <c r="K50" s="122"/>
      <c r="L50" s="165"/>
      <c r="M50" s="298" t="s">
        <v>45</v>
      </c>
      <c r="N50" s="172" t="s">
        <v>46</v>
      </c>
      <c r="O50" s="122"/>
      <c r="P50" s="165"/>
      <c r="Q50" s="298" t="s">
        <v>45</v>
      </c>
      <c r="R50" s="172" t="s">
        <v>46</v>
      </c>
      <c r="S50" s="122"/>
      <c r="T50" s="165"/>
      <c r="U50" s="298" t="s">
        <v>45</v>
      </c>
      <c r="V50" s="172" t="s">
        <v>46</v>
      </c>
      <c r="W50" s="122"/>
      <c r="X50" s="26"/>
      <c r="Y50" s="28" t="s">
        <v>45</v>
      </c>
      <c r="Z50" s="29" t="s">
        <v>46</v>
      </c>
      <c r="AA50" s="2"/>
      <c r="AB50" s="26"/>
      <c r="AC50" s="28" t="s">
        <v>45</v>
      </c>
      <c r="AD50" s="29" t="s">
        <v>46</v>
      </c>
      <c r="AE50" s="2"/>
      <c r="AF50" s="61"/>
      <c r="AJ50" s="40"/>
      <c r="AK50" s="40"/>
      <c r="AL50" s="40"/>
      <c r="AM50" s="40"/>
      <c r="AN50" s="40"/>
      <c r="AO50" s="40"/>
    </row>
    <row r="51" spans="1:41" ht="38.25">
      <c r="A51" s="2"/>
      <c r="B51" s="61"/>
      <c r="C51" s="122"/>
      <c r="D51" s="170" t="s">
        <v>81</v>
      </c>
      <c r="E51" s="258" t="s">
        <v>82</v>
      </c>
      <c r="F51" s="310" t="s">
        <v>54</v>
      </c>
      <c r="G51" s="122"/>
      <c r="H51" s="259"/>
      <c r="I51" s="311"/>
      <c r="J51" s="317"/>
      <c r="K51" s="122"/>
      <c r="L51" s="259"/>
      <c r="M51" s="311"/>
      <c r="N51" s="317"/>
      <c r="O51" s="122"/>
      <c r="P51" s="259"/>
      <c r="Q51" s="311"/>
      <c r="R51" s="317"/>
      <c r="S51" s="122"/>
      <c r="T51" s="259"/>
      <c r="U51" s="311"/>
      <c r="V51" s="317"/>
      <c r="W51" s="122"/>
      <c r="X51" s="22"/>
      <c r="Y51" s="35"/>
      <c r="Z51" s="37"/>
      <c r="AA51" s="2"/>
      <c r="AB51" s="22"/>
      <c r="AC51" s="35"/>
      <c r="AD51" s="37"/>
      <c r="AE51" s="2"/>
      <c r="AF51" s="61"/>
      <c r="AI51" t="str">
        <f>"Scope 2"&amp;$D$45&amp;D51&amp;F51</f>
        <v>Scope 2Location 4: District heatingSelect unit</v>
      </c>
      <c r="AJ51" s="40">
        <f t="shared" ref="AJ51" si="41">I51</f>
        <v>0</v>
      </c>
      <c r="AK51" s="40">
        <f t="shared" ref="AK51" si="42">M51</f>
        <v>0</v>
      </c>
      <c r="AL51" s="40">
        <f t="shared" ref="AL51" si="43">Q51</f>
        <v>0</v>
      </c>
      <c r="AM51" s="40">
        <f t="shared" ref="AM51" si="44">U51</f>
        <v>0</v>
      </c>
      <c r="AN51" s="40">
        <f t="shared" ref="AN51" si="45">Y51</f>
        <v>0</v>
      </c>
      <c r="AO51" s="40">
        <f t="shared" ref="AO51" si="46">AC51</f>
        <v>0</v>
      </c>
    </row>
    <row r="52" spans="1:41" s="2" customFormat="1">
      <c r="B52" s="61"/>
      <c r="C52" s="122"/>
      <c r="D52" s="122"/>
      <c r="E52" s="122"/>
      <c r="F52" s="122"/>
      <c r="G52" s="122"/>
      <c r="H52" s="122"/>
      <c r="I52" s="122"/>
      <c r="J52" s="122"/>
      <c r="K52" s="122"/>
      <c r="L52" s="122"/>
      <c r="M52" s="122"/>
      <c r="N52" s="122"/>
      <c r="O52" s="122"/>
      <c r="P52" s="122"/>
      <c r="Q52" s="122"/>
      <c r="R52" s="122"/>
      <c r="S52" s="122"/>
      <c r="T52" s="122"/>
      <c r="U52" s="122"/>
      <c r="V52" s="122"/>
      <c r="W52" s="122"/>
      <c r="AF52" s="61"/>
    </row>
    <row r="53" spans="1:41" ht="18.75">
      <c r="A53" s="2"/>
      <c r="B53" s="61"/>
      <c r="C53" s="122"/>
      <c r="D53" s="160" t="str">
        <f>'Company information'!D20&amp;": "&amp;'Company information'!E20</f>
        <v xml:space="preserve">Location 5: </v>
      </c>
      <c r="E53" s="256"/>
      <c r="F53" s="167"/>
      <c r="G53" s="122"/>
      <c r="H53" s="491">
        <v>2020</v>
      </c>
      <c r="I53" s="492"/>
      <c r="J53" s="493"/>
      <c r="K53" s="125"/>
      <c r="L53" s="491">
        <v>2021</v>
      </c>
      <c r="M53" s="492"/>
      <c r="N53" s="493"/>
      <c r="O53" s="125"/>
      <c r="P53" s="491">
        <v>2022</v>
      </c>
      <c r="Q53" s="492"/>
      <c r="R53" s="493"/>
      <c r="S53" s="125"/>
      <c r="T53" s="491">
        <v>2023</v>
      </c>
      <c r="U53" s="492"/>
      <c r="V53" s="493"/>
      <c r="W53" s="125"/>
      <c r="X53" s="494">
        <v>2024</v>
      </c>
      <c r="Y53" s="495"/>
      <c r="Z53" s="496"/>
      <c r="AA53" s="10"/>
      <c r="AB53" s="494">
        <v>2025</v>
      </c>
      <c r="AC53" s="495"/>
      <c r="AD53" s="496"/>
      <c r="AE53" s="10"/>
      <c r="AF53" s="61"/>
      <c r="AJ53" s="39"/>
      <c r="AK53" s="11"/>
      <c r="AL53" s="30"/>
      <c r="AM53" s="11"/>
      <c r="AN53" s="11"/>
      <c r="AO53" s="11"/>
    </row>
    <row r="54" spans="1:41" s="2" customFormat="1">
      <c r="B54" s="61"/>
      <c r="C54" s="122"/>
      <c r="D54" s="162" t="s">
        <v>72</v>
      </c>
      <c r="E54" s="219" t="s">
        <v>43</v>
      </c>
      <c r="F54" s="163" t="s">
        <v>44</v>
      </c>
      <c r="G54" s="122"/>
      <c r="H54" s="165"/>
      <c r="I54" s="298" t="s">
        <v>45</v>
      </c>
      <c r="J54" s="172" t="s">
        <v>46</v>
      </c>
      <c r="K54" s="122"/>
      <c r="L54" s="165"/>
      <c r="M54" s="298" t="s">
        <v>45</v>
      </c>
      <c r="N54" s="172" t="s">
        <v>46</v>
      </c>
      <c r="O54" s="122"/>
      <c r="P54" s="165"/>
      <c r="Q54" s="298" t="s">
        <v>45</v>
      </c>
      <c r="R54" s="172" t="s">
        <v>46</v>
      </c>
      <c r="S54" s="122"/>
      <c r="T54" s="165"/>
      <c r="U54" s="298" t="s">
        <v>45</v>
      </c>
      <c r="V54" s="172" t="s">
        <v>46</v>
      </c>
      <c r="W54" s="122"/>
      <c r="X54" s="26" t="s">
        <v>73</v>
      </c>
      <c r="Y54" s="28" t="s">
        <v>45</v>
      </c>
      <c r="Z54" s="29" t="s">
        <v>46</v>
      </c>
      <c r="AA54" s="7"/>
      <c r="AB54" s="26" t="s">
        <v>73</v>
      </c>
      <c r="AC54" s="28" t="s">
        <v>45</v>
      </c>
      <c r="AD54" s="29" t="s">
        <v>46</v>
      </c>
      <c r="AE54" s="7"/>
      <c r="AF54" s="61"/>
      <c r="AI54"/>
      <c r="AJ54">
        <v>2020</v>
      </c>
      <c r="AK54">
        <v>2021</v>
      </c>
      <c r="AL54">
        <v>2022</v>
      </c>
      <c r="AM54">
        <v>2023</v>
      </c>
      <c r="AN54">
        <v>2024</v>
      </c>
      <c r="AO54">
        <v>2025</v>
      </c>
    </row>
    <row r="55" spans="1:41" s="2" customFormat="1" ht="38.25">
      <c r="B55" s="61"/>
      <c r="C55" s="122"/>
      <c r="D55" s="168" t="s">
        <v>74</v>
      </c>
      <c r="E55" s="257" t="s">
        <v>75</v>
      </c>
      <c r="F55" s="314" t="s">
        <v>54</v>
      </c>
      <c r="G55" s="122"/>
      <c r="H55" s="259"/>
      <c r="I55" s="311"/>
      <c r="J55" s="407"/>
      <c r="K55" s="122"/>
      <c r="L55" s="259"/>
      <c r="M55" s="311"/>
      <c r="N55" s="316"/>
      <c r="O55" s="122"/>
      <c r="P55" s="259"/>
      <c r="Q55" s="311"/>
      <c r="R55" s="316"/>
      <c r="S55" s="122"/>
      <c r="T55" s="259"/>
      <c r="U55" s="311"/>
      <c r="V55" s="316"/>
      <c r="W55" s="122"/>
      <c r="X55" s="41"/>
      <c r="Y55" s="42"/>
      <c r="Z55" s="43"/>
      <c r="AA55" s="8"/>
      <c r="AB55" s="41"/>
      <c r="AC55" s="42"/>
      <c r="AD55" s="43"/>
      <c r="AE55" s="8"/>
      <c r="AF55" s="61"/>
      <c r="AI55" t="str">
        <f>"Scope 2"&amp;$D$53&amp;D55&amp;F55</f>
        <v>Scope 2Location 5: Purchased non-renewable electricitySelect unit</v>
      </c>
      <c r="AJ55" s="40">
        <f>I55</f>
        <v>0</v>
      </c>
      <c r="AK55" s="40">
        <f>M55</f>
        <v>0</v>
      </c>
      <c r="AL55" s="40">
        <f>Q55</f>
        <v>0</v>
      </c>
      <c r="AM55" s="40">
        <f>U55</f>
        <v>0</v>
      </c>
      <c r="AN55" s="40">
        <f>Y55</f>
        <v>0</v>
      </c>
      <c r="AO55" s="40">
        <f>AC55</f>
        <v>0</v>
      </c>
    </row>
    <row r="56" spans="1:41" s="2" customFormat="1" ht="76.5">
      <c r="B56" s="61"/>
      <c r="C56" s="122"/>
      <c r="D56" s="169" t="s">
        <v>77</v>
      </c>
      <c r="E56" s="257" t="s">
        <v>78</v>
      </c>
      <c r="F56" s="315" t="s">
        <v>54</v>
      </c>
      <c r="G56" s="122"/>
      <c r="H56" s="259"/>
      <c r="I56" s="311"/>
      <c r="J56" s="410"/>
      <c r="K56" s="122"/>
      <c r="L56" s="259"/>
      <c r="M56" s="311"/>
      <c r="N56" s="410"/>
      <c r="O56" s="122"/>
      <c r="P56" s="259"/>
      <c r="Q56" s="311"/>
      <c r="R56" s="408"/>
      <c r="S56" s="122"/>
      <c r="T56" s="259"/>
      <c r="U56" s="311"/>
      <c r="V56" s="408"/>
      <c r="W56" s="122"/>
      <c r="X56" s="21">
        <v>0</v>
      </c>
      <c r="Y56" s="34"/>
      <c r="Z56" s="36"/>
      <c r="AA56" s="8"/>
      <c r="AB56" s="21">
        <v>0</v>
      </c>
      <c r="AC56" s="34"/>
      <c r="AD56" s="36"/>
      <c r="AE56" s="8"/>
      <c r="AF56" s="61"/>
      <c r="AI56" t="str">
        <f>"Scope 2"&amp;$D$53&amp;D56&amp;F56</f>
        <v>Scope 2Location 5: Purchased renewable electricitySelect unit</v>
      </c>
      <c r="AJ56" s="40">
        <f t="shared" ref="AJ56:AJ57" si="47">I56</f>
        <v>0</v>
      </c>
      <c r="AK56" s="40">
        <f t="shared" ref="AK56:AK57" si="48">M56</f>
        <v>0</v>
      </c>
      <c r="AL56" s="40">
        <f t="shared" ref="AL56:AL57" si="49">Q56</f>
        <v>0</v>
      </c>
      <c r="AM56" s="40">
        <f t="shared" ref="AM56:AM57" si="50">U56</f>
        <v>0</v>
      </c>
      <c r="AN56" s="40">
        <f t="shared" ref="AN56:AN57" si="51">Y56</f>
        <v>0</v>
      </c>
      <c r="AO56" s="40">
        <f t="shared" ref="AO56:AO57" si="52">AC56</f>
        <v>0</v>
      </c>
    </row>
    <row r="57" spans="1:41" s="2" customFormat="1" ht="38.25">
      <c r="B57" s="61"/>
      <c r="C57" s="122"/>
      <c r="D57" s="170" t="s">
        <v>79</v>
      </c>
      <c r="E57" s="258" t="s">
        <v>80</v>
      </c>
      <c r="F57" s="310" t="s">
        <v>54</v>
      </c>
      <c r="G57" s="122"/>
      <c r="H57" s="259"/>
      <c r="I57" s="311"/>
      <c r="J57" s="313"/>
      <c r="K57" s="122"/>
      <c r="L57" s="259"/>
      <c r="M57" s="311"/>
      <c r="N57" s="313"/>
      <c r="O57" s="122"/>
      <c r="P57" s="259"/>
      <c r="Q57" s="311"/>
      <c r="R57" s="409"/>
      <c r="S57" s="122"/>
      <c r="T57" s="259"/>
      <c r="U57" s="311"/>
      <c r="V57" s="409"/>
      <c r="W57" s="122"/>
      <c r="X57" s="22">
        <v>0</v>
      </c>
      <c r="Y57" s="35"/>
      <c r="Z57" s="37"/>
      <c r="AA57" s="8"/>
      <c r="AB57" s="22">
        <v>0</v>
      </c>
      <c r="AC57" s="35"/>
      <c r="AD57" s="37"/>
      <c r="AE57" s="8"/>
      <c r="AF57" s="61"/>
      <c r="AI57" t="str">
        <f>"Scope 2"&amp;$D$53&amp;D57&amp;F57</f>
        <v>Scope 2Location 5: Generated renewable electricitySelect unit</v>
      </c>
      <c r="AJ57" s="40">
        <f t="shared" si="47"/>
        <v>0</v>
      </c>
      <c r="AK57" s="40">
        <f t="shared" si="48"/>
        <v>0</v>
      </c>
      <c r="AL57" s="40">
        <f t="shared" si="49"/>
        <v>0</v>
      </c>
      <c r="AM57" s="40">
        <f t="shared" si="50"/>
        <v>0</v>
      </c>
      <c r="AN57" s="40">
        <f t="shared" si="51"/>
        <v>0</v>
      </c>
      <c r="AO57" s="40">
        <f t="shared" si="52"/>
        <v>0</v>
      </c>
    </row>
    <row r="58" spans="1:41">
      <c r="A58" s="2"/>
      <c r="B58" s="61"/>
      <c r="C58" s="122"/>
      <c r="D58" s="162" t="s">
        <v>81</v>
      </c>
      <c r="E58" s="219" t="s">
        <v>43</v>
      </c>
      <c r="F58" s="163" t="s">
        <v>44</v>
      </c>
      <c r="G58" s="122"/>
      <c r="H58" s="165"/>
      <c r="I58" s="298" t="s">
        <v>45</v>
      </c>
      <c r="J58" s="172" t="s">
        <v>46</v>
      </c>
      <c r="K58" s="122"/>
      <c r="L58" s="165"/>
      <c r="M58" s="298" t="s">
        <v>45</v>
      </c>
      <c r="N58" s="172" t="s">
        <v>46</v>
      </c>
      <c r="O58" s="122"/>
      <c r="P58" s="165"/>
      <c r="Q58" s="298" t="s">
        <v>45</v>
      </c>
      <c r="R58" s="172" t="s">
        <v>46</v>
      </c>
      <c r="S58" s="122"/>
      <c r="T58" s="165"/>
      <c r="U58" s="298" t="s">
        <v>45</v>
      </c>
      <c r="V58" s="172" t="s">
        <v>46</v>
      </c>
      <c r="W58" s="122"/>
      <c r="X58" s="26"/>
      <c r="Y58" s="28" t="s">
        <v>45</v>
      </c>
      <c r="Z58" s="29" t="s">
        <v>46</v>
      </c>
      <c r="AA58" s="2"/>
      <c r="AB58" s="26"/>
      <c r="AC58" s="28" t="s">
        <v>45</v>
      </c>
      <c r="AD58" s="29" t="s">
        <v>46</v>
      </c>
      <c r="AE58" s="2"/>
      <c r="AF58" s="61"/>
      <c r="AJ58" s="40"/>
      <c r="AK58" s="40"/>
      <c r="AL58" s="40"/>
      <c r="AM58" s="40"/>
      <c r="AN58" s="40"/>
      <c r="AO58" s="40"/>
    </row>
    <row r="59" spans="1:41" ht="38.25">
      <c r="A59" s="2"/>
      <c r="B59" s="61"/>
      <c r="C59" s="122"/>
      <c r="D59" s="170" t="s">
        <v>81</v>
      </c>
      <c r="E59" s="258" t="s">
        <v>82</v>
      </c>
      <c r="F59" s="310" t="s">
        <v>54</v>
      </c>
      <c r="G59" s="122"/>
      <c r="H59" s="259"/>
      <c r="I59" s="311"/>
      <c r="J59" s="317"/>
      <c r="K59" s="122"/>
      <c r="L59" s="259"/>
      <c r="M59" s="311"/>
      <c r="N59" s="317"/>
      <c r="O59" s="122"/>
      <c r="P59" s="259"/>
      <c r="Q59" s="311"/>
      <c r="R59" s="317"/>
      <c r="S59" s="122"/>
      <c r="T59" s="259"/>
      <c r="U59" s="311"/>
      <c r="V59" s="317"/>
      <c r="W59" s="122"/>
      <c r="X59" s="22"/>
      <c r="Y59" s="35"/>
      <c r="Z59" s="37"/>
      <c r="AA59" s="2"/>
      <c r="AB59" s="22"/>
      <c r="AC59" s="35"/>
      <c r="AD59" s="37"/>
      <c r="AE59" s="2"/>
      <c r="AF59" s="61"/>
      <c r="AI59" t="str">
        <f>"Scope 2"&amp;$D$53&amp;D59&amp;F59</f>
        <v>Scope 2Location 5: District heatingSelect unit</v>
      </c>
      <c r="AJ59" s="40">
        <f t="shared" ref="AJ59" si="53">I59</f>
        <v>0</v>
      </c>
      <c r="AK59" s="40">
        <f t="shared" ref="AK59" si="54">M59</f>
        <v>0</v>
      </c>
      <c r="AL59" s="40">
        <f t="shared" ref="AL59" si="55">Q59</f>
        <v>0</v>
      </c>
      <c r="AM59" s="40">
        <f t="shared" ref="AM59" si="56">U59</f>
        <v>0</v>
      </c>
      <c r="AN59" s="40">
        <f t="shared" ref="AN59" si="57">Y59</f>
        <v>0</v>
      </c>
      <c r="AO59" s="40">
        <f t="shared" ref="AO59" si="58">AC59</f>
        <v>0</v>
      </c>
    </row>
    <row r="60" spans="1:41" s="2" customFormat="1">
      <c r="B60" s="61"/>
      <c r="C60" s="122"/>
      <c r="D60" s="122"/>
      <c r="E60" s="122"/>
      <c r="F60" s="122"/>
      <c r="G60" s="122"/>
      <c r="H60" s="122"/>
      <c r="I60" s="122"/>
      <c r="J60" s="122"/>
      <c r="K60" s="122"/>
      <c r="L60" s="122"/>
      <c r="M60" s="122"/>
      <c r="N60" s="122"/>
      <c r="O60" s="122"/>
      <c r="P60" s="122"/>
      <c r="Q60" s="122"/>
      <c r="R60" s="122"/>
      <c r="S60" s="122"/>
      <c r="T60" s="122"/>
      <c r="U60" s="122"/>
      <c r="V60" s="122"/>
      <c r="W60" s="122"/>
      <c r="AF60" s="61"/>
    </row>
    <row r="61" spans="1:41" ht="18.75">
      <c r="A61" s="2"/>
      <c r="B61" s="61"/>
      <c r="C61" s="122"/>
      <c r="D61" s="160" t="str">
        <f>'Company information'!D21&amp;": "&amp;'Company information'!E21</f>
        <v xml:space="preserve">Location 6: </v>
      </c>
      <c r="E61" s="256"/>
      <c r="F61" s="167"/>
      <c r="G61" s="122"/>
      <c r="H61" s="491">
        <v>2020</v>
      </c>
      <c r="I61" s="492"/>
      <c r="J61" s="493"/>
      <c r="K61" s="125"/>
      <c r="L61" s="491">
        <v>2021</v>
      </c>
      <c r="M61" s="492"/>
      <c r="N61" s="493"/>
      <c r="O61" s="125"/>
      <c r="P61" s="491">
        <v>2022</v>
      </c>
      <c r="Q61" s="492"/>
      <c r="R61" s="493"/>
      <c r="S61" s="125"/>
      <c r="T61" s="491">
        <v>2023</v>
      </c>
      <c r="U61" s="492"/>
      <c r="V61" s="493"/>
      <c r="W61" s="125"/>
      <c r="X61" s="494">
        <v>2024</v>
      </c>
      <c r="Y61" s="495"/>
      <c r="Z61" s="496"/>
      <c r="AA61" s="10"/>
      <c r="AB61" s="494">
        <v>2025</v>
      </c>
      <c r="AC61" s="495"/>
      <c r="AD61" s="496"/>
      <c r="AE61" s="10"/>
      <c r="AF61" s="61"/>
      <c r="AJ61" s="39"/>
      <c r="AK61" s="11"/>
      <c r="AL61" s="30"/>
      <c r="AM61" s="11"/>
      <c r="AN61" s="11"/>
      <c r="AO61" s="11"/>
    </row>
    <row r="62" spans="1:41" s="2" customFormat="1">
      <c r="B62" s="61"/>
      <c r="C62" s="122"/>
      <c r="D62" s="162" t="s">
        <v>72</v>
      </c>
      <c r="E62" s="219" t="s">
        <v>43</v>
      </c>
      <c r="F62" s="163" t="s">
        <v>44</v>
      </c>
      <c r="G62" s="122"/>
      <c r="H62" s="165"/>
      <c r="I62" s="298" t="s">
        <v>45</v>
      </c>
      <c r="J62" s="172" t="s">
        <v>46</v>
      </c>
      <c r="K62" s="122"/>
      <c r="L62" s="165"/>
      <c r="M62" s="298" t="s">
        <v>45</v>
      </c>
      <c r="N62" s="172" t="s">
        <v>46</v>
      </c>
      <c r="O62" s="122"/>
      <c r="P62" s="165"/>
      <c r="Q62" s="298" t="s">
        <v>45</v>
      </c>
      <c r="R62" s="172" t="s">
        <v>46</v>
      </c>
      <c r="S62" s="122"/>
      <c r="T62" s="165"/>
      <c r="U62" s="298" t="s">
        <v>45</v>
      </c>
      <c r="V62" s="172" t="s">
        <v>46</v>
      </c>
      <c r="W62" s="122"/>
      <c r="X62" s="26" t="s">
        <v>73</v>
      </c>
      <c r="Y62" s="28" t="s">
        <v>45</v>
      </c>
      <c r="Z62" s="29" t="s">
        <v>46</v>
      </c>
      <c r="AA62" s="7"/>
      <c r="AB62" s="26" t="s">
        <v>73</v>
      </c>
      <c r="AC62" s="28" t="s">
        <v>45</v>
      </c>
      <c r="AD62" s="29" t="s">
        <v>46</v>
      </c>
      <c r="AE62" s="7"/>
      <c r="AF62" s="61"/>
      <c r="AI62"/>
      <c r="AJ62">
        <v>2020</v>
      </c>
      <c r="AK62">
        <v>2021</v>
      </c>
      <c r="AL62">
        <v>2022</v>
      </c>
      <c r="AM62">
        <v>2023</v>
      </c>
      <c r="AN62">
        <v>2024</v>
      </c>
      <c r="AO62">
        <v>2025</v>
      </c>
    </row>
    <row r="63" spans="1:41" s="2" customFormat="1" ht="38.25">
      <c r="B63" s="61"/>
      <c r="C63" s="122"/>
      <c r="D63" s="168" t="s">
        <v>74</v>
      </c>
      <c r="E63" s="257" t="s">
        <v>75</v>
      </c>
      <c r="F63" s="314" t="s">
        <v>54</v>
      </c>
      <c r="G63" s="122"/>
      <c r="H63" s="259"/>
      <c r="I63" s="311"/>
      <c r="J63" s="411"/>
      <c r="K63" s="122"/>
      <c r="L63" s="259"/>
      <c r="M63" s="311"/>
      <c r="N63" s="316"/>
      <c r="O63" s="122"/>
      <c r="P63" s="259"/>
      <c r="Q63" s="311"/>
      <c r="R63" s="316"/>
      <c r="S63" s="122"/>
      <c r="T63" s="259"/>
      <c r="U63" s="311"/>
      <c r="V63" s="411"/>
      <c r="W63" s="122"/>
      <c r="X63" s="41"/>
      <c r="Y63" s="42"/>
      <c r="Z63" s="43"/>
      <c r="AA63" s="8"/>
      <c r="AB63" s="41"/>
      <c r="AC63" s="42"/>
      <c r="AD63" s="43"/>
      <c r="AE63" s="8"/>
      <c r="AF63" s="61"/>
      <c r="AI63" t="str">
        <f>"Scope 2"&amp;$D$61&amp;D63&amp;F63</f>
        <v>Scope 2Location 6: Purchased non-renewable electricitySelect unit</v>
      </c>
      <c r="AJ63" s="40">
        <f>I63</f>
        <v>0</v>
      </c>
      <c r="AK63" s="40">
        <f>M63</f>
        <v>0</v>
      </c>
      <c r="AL63" s="40">
        <f>Q63</f>
        <v>0</v>
      </c>
      <c r="AM63" s="40">
        <f>U63</f>
        <v>0</v>
      </c>
      <c r="AN63" s="40">
        <f>Y63</f>
        <v>0</v>
      </c>
      <c r="AO63" s="40">
        <f>AC63</f>
        <v>0</v>
      </c>
    </row>
    <row r="64" spans="1:41" s="2" customFormat="1" ht="76.5">
      <c r="B64" s="61"/>
      <c r="C64" s="122"/>
      <c r="D64" s="169" t="s">
        <v>77</v>
      </c>
      <c r="E64" s="257" t="s">
        <v>78</v>
      </c>
      <c r="F64" s="315" t="s">
        <v>54</v>
      </c>
      <c r="G64" s="122"/>
      <c r="H64" s="259"/>
      <c r="I64" s="311"/>
      <c r="J64" s="407"/>
      <c r="K64" s="122"/>
      <c r="L64" s="259"/>
      <c r="M64" s="311"/>
      <c r="N64" s="408"/>
      <c r="O64" s="122"/>
      <c r="P64" s="259"/>
      <c r="Q64" s="311"/>
      <c r="R64" s="408"/>
      <c r="S64" s="122"/>
      <c r="T64" s="259"/>
      <c r="U64" s="311"/>
      <c r="V64" s="407"/>
      <c r="W64" s="122"/>
      <c r="X64" s="21">
        <v>0</v>
      </c>
      <c r="Y64" s="34"/>
      <c r="Z64" s="36"/>
      <c r="AA64" s="8"/>
      <c r="AB64" s="21">
        <v>0</v>
      </c>
      <c r="AC64" s="34"/>
      <c r="AD64" s="36"/>
      <c r="AE64" s="8"/>
      <c r="AF64" s="61"/>
      <c r="AI64" t="str">
        <f>"Scope 2"&amp;$D$61&amp;D64&amp;F64</f>
        <v>Scope 2Location 6: Purchased renewable electricitySelect unit</v>
      </c>
      <c r="AJ64" s="40">
        <f t="shared" ref="AJ64:AJ65" si="59">I64</f>
        <v>0</v>
      </c>
      <c r="AK64" s="40">
        <f t="shared" ref="AK64:AK65" si="60">M64</f>
        <v>0</v>
      </c>
      <c r="AL64" s="40">
        <f t="shared" ref="AL64:AL65" si="61">Q64</f>
        <v>0</v>
      </c>
      <c r="AM64" s="40">
        <f t="shared" ref="AM64:AM65" si="62">U64</f>
        <v>0</v>
      </c>
      <c r="AN64" s="40">
        <f t="shared" ref="AN64:AN65" si="63">Y64</f>
        <v>0</v>
      </c>
      <c r="AO64" s="40">
        <f t="shared" ref="AO64:AO65" si="64">AC64</f>
        <v>0</v>
      </c>
    </row>
    <row r="65" spans="1:41" s="2" customFormat="1" ht="38.25">
      <c r="B65" s="61"/>
      <c r="C65" s="122"/>
      <c r="D65" s="170" t="s">
        <v>79</v>
      </c>
      <c r="E65" s="258" t="s">
        <v>80</v>
      </c>
      <c r="F65" s="310" t="s">
        <v>54</v>
      </c>
      <c r="G65" s="122"/>
      <c r="H65" s="259"/>
      <c r="I65" s="311"/>
      <c r="J65" s="409"/>
      <c r="K65" s="122"/>
      <c r="L65" s="259"/>
      <c r="M65" s="311"/>
      <c r="N65" s="409"/>
      <c r="O65" s="122"/>
      <c r="P65" s="259"/>
      <c r="Q65" s="311"/>
      <c r="R65" s="409"/>
      <c r="S65" s="122"/>
      <c r="T65" s="259"/>
      <c r="U65" s="311"/>
      <c r="V65" s="409"/>
      <c r="W65" s="122"/>
      <c r="X65" s="22">
        <v>0</v>
      </c>
      <c r="Y65" s="35"/>
      <c r="Z65" s="37"/>
      <c r="AA65" s="8"/>
      <c r="AB65" s="22">
        <v>0</v>
      </c>
      <c r="AC65" s="35"/>
      <c r="AD65" s="37"/>
      <c r="AE65" s="8"/>
      <c r="AF65" s="61"/>
      <c r="AI65" t="str">
        <f>"Scope 2"&amp;$D$61&amp;D65&amp;F65</f>
        <v>Scope 2Location 6: Generated renewable electricitySelect unit</v>
      </c>
      <c r="AJ65" s="40">
        <f t="shared" si="59"/>
        <v>0</v>
      </c>
      <c r="AK65" s="40">
        <f t="shared" si="60"/>
        <v>0</v>
      </c>
      <c r="AL65" s="40">
        <f t="shared" si="61"/>
        <v>0</v>
      </c>
      <c r="AM65" s="40">
        <f t="shared" si="62"/>
        <v>0</v>
      </c>
      <c r="AN65" s="40">
        <f t="shared" si="63"/>
        <v>0</v>
      </c>
      <c r="AO65" s="40">
        <f t="shared" si="64"/>
        <v>0</v>
      </c>
    </row>
    <row r="66" spans="1:41">
      <c r="A66" s="2"/>
      <c r="B66" s="61"/>
      <c r="C66" s="122"/>
      <c r="D66" s="162" t="s">
        <v>81</v>
      </c>
      <c r="E66" s="219" t="s">
        <v>43</v>
      </c>
      <c r="F66" s="163" t="s">
        <v>44</v>
      </c>
      <c r="G66" s="122"/>
      <c r="H66" s="165"/>
      <c r="I66" s="298" t="s">
        <v>45</v>
      </c>
      <c r="J66" s="172" t="s">
        <v>46</v>
      </c>
      <c r="K66" s="122"/>
      <c r="L66" s="165"/>
      <c r="M66" s="298" t="s">
        <v>45</v>
      </c>
      <c r="N66" s="172" t="s">
        <v>46</v>
      </c>
      <c r="O66" s="122"/>
      <c r="P66" s="165"/>
      <c r="Q66" s="298" t="s">
        <v>45</v>
      </c>
      <c r="R66" s="172" t="s">
        <v>46</v>
      </c>
      <c r="S66" s="122"/>
      <c r="T66" s="165"/>
      <c r="U66" s="298" t="s">
        <v>45</v>
      </c>
      <c r="V66" s="172" t="s">
        <v>46</v>
      </c>
      <c r="W66" s="122"/>
      <c r="X66" s="26"/>
      <c r="Y66" s="28" t="s">
        <v>45</v>
      </c>
      <c r="Z66" s="29" t="s">
        <v>46</v>
      </c>
      <c r="AA66" s="2"/>
      <c r="AB66" s="26"/>
      <c r="AC66" s="28" t="s">
        <v>45</v>
      </c>
      <c r="AD66" s="29" t="s">
        <v>46</v>
      </c>
      <c r="AE66" s="2"/>
      <c r="AF66" s="61"/>
      <c r="AJ66" s="40"/>
      <c r="AK66" s="40"/>
      <c r="AL66" s="40"/>
      <c r="AM66" s="40"/>
      <c r="AN66" s="40"/>
      <c r="AO66" s="40"/>
    </row>
    <row r="67" spans="1:41" ht="38.25">
      <c r="A67" s="2"/>
      <c r="B67" s="61"/>
      <c r="C67" s="122"/>
      <c r="D67" s="170" t="s">
        <v>81</v>
      </c>
      <c r="E67" s="258" t="s">
        <v>82</v>
      </c>
      <c r="F67" s="310" t="s">
        <v>54</v>
      </c>
      <c r="G67" s="122"/>
      <c r="H67" s="259"/>
      <c r="I67" s="311"/>
      <c r="J67" s="317"/>
      <c r="K67" s="122"/>
      <c r="L67" s="259"/>
      <c r="M67" s="311"/>
      <c r="N67" s="317"/>
      <c r="O67" s="122"/>
      <c r="P67" s="259"/>
      <c r="Q67" s="311"/>
      <c r="R67" s="317"/>
      <c r="S67" s="122"/>
      <c r="T67" s="259"/>
      <c r="U67" s="311"/>
      <c r="V67" s="317"/>
      <c r="W67" s="122"/>
      <c r="X67" s="22"/>
      <c r="Y67" s="35"/>
      <c r="Z67" s="37"/>
      <c r="AA67" s="2"/>
      <c r="AB67" s="22"/>
      <c r="AC67" s="35"/>
      <c r="AD67" s="37"/>
      <c r="AE67" s="2"/>
      <c r="AF67" s="61"/>
      <c r="AI67" t="str">
        <f>"Scope 2"&amp;$D$61&amp;D67&amp;F67</f>
        <v>Scope 2Location 6: District heatingSelect unit</v>
      </c>
      <c r="AJ67" s="40">
        <f t="shared" ref="AJ67" si="65">I67</f>
        <v>0</v>
      </c>
      <c r="AK67" s="40">
        <f t="shared" ref="AK67" si="66">M67</f>
        <v>0</v>
      </c>
      <c r="AL67" s="40">
        <f t="shared" ref="AL67" si="67">Q67</f>
        <v>0</v>
      </c>
      <c r="AM67" s="40">
        <f t="shared" ref="AM67" si="68">U67</f>
        <v>0</v>
      </c>
      <c r="AN67" s="40">
        <f t="shared" ref="AN67" si="69">Y67</f>
        <v>0</v>
      </c>
      <c r="AO67" s="40">
        <f t="shared" ref="AO67" si="70">AC67</f>
        <v>0</v>
      </c>
    </row>
    <row r="68" spans="1:41">
      <c r="A68" s="2"/>
      <c r="B68" s="61"/>
      <c r="C68" s="122"/>
      <c r="D68" s="122"/>
      <c r="E68" s="122"/>
      <c r="F68" s="122"/>
      <c r="G68" s="122"/>
      <c r="H68" s="122"/>
      <c r="I68" s="122"/>
      <c r="J68" s="122"/>
      <c r="K68" s="122"/>
      <c r="L68" s="122"/>
      <c r="M68" s="122"/>
      <c r="N68" s="122"/>
      <c r="O68" s="122"/>
      <c r="P68" s="122"/>
      <c r="Q68" s="122"/>
      <c r="R68" s="122"/>
      <c r="S68" s="122"/>
      <c r="T68" s="122"/>
      <c r="U68" s="122"/>
      <c r="V68" s="122"/>
      <c r="W68" s="122"/>
      <c r="X68" s="2"/>
      <c r="Y68" s="2"/>
      <c r="Z68" s="2"/>
      <c r="AA68" s="2"/>
      <c r="AB68" s="2"/>
      <c r="AC68" s="2"/>
      <c r="AD68" s="2"/>
      <c r="AE68" s="2"/>
      <c r="AF68" s="61"/>
    </row>
    <row r="69" spans="1:41" ht="18.75">
      <c r="A69" s="2"/>
      <c r="B69" s="61"/>
      <c r="C69" s="122"/>
      <c r="D69" s="160" t="str">
        <f>'Company information'!D22&amp;": "&amp;'Company information'!E22</f>
        <v xml:space="preserve">Location 7: </v>
      </c>
      <c r="E69" s="256"/>
      <c r="F69" s="167"/>
      <c r="G69" s="122"/>
      <c r="H69" s="491">
        <v>2020</v>
      </c>
      <c r="I69" s="492"/>
      <c r="J69" s="493"/>
      <c r="K69" s="125"/>
      <c r="L69" s="491">
        <v>2021</v>
      </c>
      <c r="M69" s="492"/>
      <c r="N69" s="493"/>
      <c r="O69" s="125"/>
      <c r="P69" s="491">
        <v>2022</v>
      </c>
      <c r="Q69" s="492"/>
      <c r="R69" s="493"/>
      <c r="S69" s="125"/>
      <c r="T69" s="491">
        <v>2023</v>
      </c>
      <c r="U69" s="492"/>
      <c r="V69" s="493"/>
      <c r="W69" s="125"/>
      <c r="X69" s="494">
        <v>2024</v>
      </c>
      <c r="Y69" s="495"/>
      <c r="Z69" s="496"/>
      <c r="AA69" s="10"/>
      <c r="AB69" s="494">
        <v>2025</v>
      </c>
      <c r="AC69" s="495"/>
      <c r="AD69" s="496"/>
      <c r="AE69" s="10"/>
      <c r="AF69" s="61"/>
      <c r="AJ69" s="39"/>
      <c r="AK69" s="11"/>
      <c r="AL69" s="30"/>
      <c r="AM69" s="11"/>
      <c r="AN69" s="11"/>
      <c r="AO69" s="11"/>
    </row>
    <row r="70" spans="1:41" s="2" customFormat="1">
      <c r="B70" s="61"/>
      <c r="C70" s="122"/>
      <c r="D70" s="162" t="s">
        <v>72</v>
      </c>
      <c r="E70" s="219" t="s">
        <v>43</v>
      </c>
      <c r="F70" s="163" t="s">
        <v>44</v>
      </c>
      <c r="G70" s="122"/>
      <c r="H70" s="165"/>
      <c r="I70" s="298" t="s">
        <v>45</v>
      </c>
      <c r="J70" s="172" t="s">
        <v>46</v>
      </c>
      <c r="K70" s="122"/>
      <c r="L70" s="165"/>
      <c r="M70" s="298" t="s">
        <v>45</v>
      </c>
      <c r="N70" s="172" t="s">
        <v>46</v>
      </c>
      <c r="O70" s="122"/>
      <c r="P70" s="165"/>
      <c r="Q70" s="298" t="s">
        <v>45</v>
      </c>
      <c r="R70" s="172" t="s">
        <v>46</v>
      </c>
      <c r="S70" s="122"/>
      <c r="T70" s="165"/>
      <c r="U70" s="298" t="s">
        <v>45</v>
      </c>
      <c r="V70" s="172" t="s">
        <v>46</v>
      </c>
      <c r="W70" s="122"/>
      <c r="X70" s="26" t="s">
        <v>73</v>
      </c>
      <c r="Y70" s="28" t="s">
        <v>45</v>
      </c>
      <c r="Z70" s="29" t="s">
        <v>46</v>
      </c>
      <c r="AA70" s="7"/>
      <c r="AB70" s="26" t="s">
        <v>73</v>
      </c>
      <c r="AC70" s="28" t="s">
        <v>45</v>
      </c>
      <c r="AD70" s="29" t="s">
        <v>46</v>
      </c>
      <c r="AE70" s="7"/>
      <c r="AF70" s="61"/>
      <c r="AI70"/>
      <c r="AJ70">
        <v>2020</v>
      </c>
      <c r="AK70">
        <v>2021</v>
      </c>
      <c r="AL70">
        <v>2022</v>
      </c>
      <c r="AM70">
        <v>2023</v>
      </c>
      <c r="AN70">
        <v>2024</v>
      </c>
      <c r="AO70">
        <v>2025</v>
      </c>
    </row>
    <row r="71" spans="1:41" s="2" customFormat="1" ht="38.25">
      <c r="B71" s="61"/>
      <c r="C71" s="122"/>
      <c r="D71" s="168" t="s">
        <v>74</v>
      </c>
      <c r="E71" s="257" t="s">
        <v>75</v>
      </c>
      <c r="F71" s="314" t="s">
        <v>54</v>
      </c>
      <c r="G71" s="122"/>
      <c r="H71" s="259"/>
      <c r="I71" s="311"/>
      <c r="J71" s="411"/>
      <c r="K71" s="122"/>
      <c r="L71" s="259"/>
      <c r="M71" s="311"/>
      <c r="N71" s="316"/>
      <c r="O71" s="122"/>
      <c r="P71" s="259"/>
      <c r="Q71" s="311"/>
      <c r="R71" s="316"/>
      <c r="S71" s="122"/>
      <c r="T71" s="259"/>
      <c r="U71" s="311"/>
      <c r="V71" s="411"/>
      <c r="W71" s="122"/>
      <c r="X71" s="41"/>
      <c r="Y71" s="42"/>
      <c r="Z71" s="43"/>
      <c r="AA71" s="8"/>
      <c r="AB71" s="41"/>
      <c r="AC71" s="42"/>
      <c r="AD71" s="43"/>
      <c r="AE71" s="8"/>
      <c r="AF71" s="61"/>
      <c r="AI71" t="str">
        <f>"Scope 2"&amp;$D$69&amp;D71&amp;F71</f>
        <v>Scope 2Location 7: Purchased non-renewable electricitySelect unit</v>
      </c>
      <c r="AJ71" s="40">
        <f>I71</f>
        <v>0</v>
      </c>
      <c r="AK71" s="40">
        <f>M71</f>
        <v>0</v>
      </c>
      <c r="AL71" s="40">
        <f>Q71</f>
        <v>0</v>
      </c>
      <c r="AM71" s="40">
        <f>U71</f>
        <v>0</v>
      </c>
      <c r="AN71" s="40">
        <f>Y71</f>
        <v>0</v>
      </c>
      <c r="AO71" s="40">
        <f>AC71</f>
        <v>0</v>
      </c>
    </row>
    <row r="72" spans="1:41" s="2" customFormat="1" ht="76.5">
      <c r="B72" s="61"/>
      <c r="C72" s="122"/>
      <c r="D72" s="169" t="s">
        <v>77</v>
      </c>
      <c r="E72" s="257" t="s">
        <v>78</v>
      </c>
      <c r="F72" s="315" t="s">
        <v>54</v>
      </c>
      <c r="G72" s="122"/>
      <c r="H72" s="259"/>
      <c r="I72" s="311"/>
      <c r="J72" s="407"/>
      <c r="K72" s="122"/>
      <c r="L72" s="259"/>
      <c r="M72" s="311"/>
      <c r="N72" s="408"/>
      <c r="O72" s="122"/>
      <c r="P72" s="259"/>
      <c r="Q72" s="311"/>
      <c r="R72" s="408"/>
      <c r="S72" s="122"/>
      <c r="T72" s="259"/>
      <c r="U72" s="311"/>
      <c r="V72" s="407"/>
      <c r="W72" s="122"/>
      <c r="X72" s="21">
        <v>0</v>
      </c>
      <c r="Y72" s="34"/>
      <c r="Z72" s="36"/>
      <c r="AA72" s="8"/>
      <c r="AB72" s="21">
        <v>0</v>
      </c>
      <c r="AC72" s="34"/>
      <c r="AD72" s="36"/>
      <c r="AE72" s="8"/>
      <c r="AF72" s="61"/>
      <c r="AI72" t="str">
        <f>"Scope 2"&amp;$D$69&amp;D72&amp;F72</f>
        <v>Scope 2Location 7: Purchased renewable electricitySelect unit</v>
      </c>
      <c r="AJ72" s="40">
        <f t="shared" ref="AJ72:AJ73" si="71">I72</f>
        <v>0</v>
      </c>
      <c r="AK72" s="40">
        <f t="shared" ref="AK72:AK73" si="72">M72</f>
        <v>0</v>
      </c>
      <c r="AL72" s="40">
        <f t="shared" ref="AL72:AL73" si="73">Q72</f>
        <v>0</v>
      </c>
      <c r="AM72" s="40">
        <f t="shared" ref="AM72:AM73" si="74">U72</f>
        <v>0</v>
      </c>
      <c r="AN72" s="40">
        <f t="shared" ref="AN72:AN73" si="75">Y72</f>
        <v>0</v>
      </c>
      <c r="AO72" s="40">
        <f t="shared" ref="AO72:AO73" si="76">AC72</f>
        <v>0</v>
      </c>
    </row>
    <row r="73" spans="1:41" s="2" customFormat="1" ht="38.25">
      <c r="B73" s="61"/>
      <c r="C73" s="122"/>
      <c r="D73" s="170" t="s">
        <v>79</v>
      </c>
      <c r="E73" s="258" t="s">
        <v>80</v>
      </c>
      <c r="F73" s="310" t="s">
        <v>54</v>
      </c>
      <c r="G73" s="122"/>
      <c r="H73" s="259"/>
      <c r="I73" s="311"/>
      <c r="J73" s="409"/>
      <c r="K73" s="122"/>
      <c r="L73" s="259"/>
      <c r="M73" s="311"/>
      <c r="N73" s="409"/>
      <c r="O73" s="122"/>
      <c r="P73" s="259"/>
      <c r="Q73" s="311"/>
      <c r="R73" s="409"/>
      <c r="S73" s="122"/>
      <c r="T73" s="259"/>
      <c r="U73" s="311"/>
      <c r="V73" s="409"/>
      <c r="W73" s="122"/>
      <c r="X73" s="22">
        <v>0</v>
      </c>
      <c r="Y73" s="35"/>
      <c r="Z73" s="37"/>
      <c r="AA73" s="8"/>
      <c r="AB73" s="22">
        <v>0</v>
      </c>
      <c r="AC73" s="35"/>
      <c r="AD73" s="37"/>
      <c r="AE73" s="8"/>
      <c r="AF73" s="61"/>
      <c r="AI73" t="str">
        <f>"Scope 2"&amp;$D$69&amp;D73&amp;F73</f>
        <v>Scope 2Location 7: Generated renewable electricitySelect unit</v>
      </c>
      <c r="AJ73" s="40">
        <f t="shared" si="71"/>
        <v>0</v>
      </c>
      <c r="AK73" s="40">
        <f t="shared" si="72"/>
        <v>0</v>
      </c>
      <c r="AL73" s="40">
        <f t="shared" si="73"/>
        <v>0</v>
      </c>
      <c r="AM73" s="40">
        <f t="shared" si="74"/>
        <v>0</v>
      </c>
      <c r="AN73" s="40">
        <f t="shared" si="75"/>
        <v>0</v>
      </c>
      <c r="AO73" s="40">
        <f t="shared" si="76"/>
        <v>0</v>
      </c>
    </row>
    <row r="74" spans="1:41">
      <c r="A74" s="2"/>
      <c r="B74" s="61"/>
      <c r="C74" s="122"/>
      <c r="D74" s="162" t="s">
        <v>81</v>
      </c>
      <c r="E74" s="219" t="s">
        <v>43</v>
      </c>
      <c r="F74" s="163" t="s">
        <v>44</v>
      </c>
      <c r="G74" s="122"/>
      <c r="H74" s="165"/>
      <c r="I74" s="298" t="s">
        <v>45</v>
      </c>
      <c r="J74" s="172" t="s">
        <v>46</v>
      </c>
      <c r="K74" s="122"/>
      <c r="L74" s="165"/>
      <c r="M74" s="298" t="s">
        <v>45</v>
      </c>
      <c r="N74" s="172" t="s">
        <v>46</v>
      </c>
      <c r="O74" s="122"/>
      <c r="P74" s="165"/>
      <c r="Q74" s="298" t="s">
        <v>45</v>
      </c>
      <c r="R74" s="172" t="s">
        <v>46</v>
      </c>
      <c r="S74" s="122"/>
      <c r="T74" s="165"/>
      <c r="U74" s="298" t="s">
        <v>45</v>
      </c>
      <c r="V74" s="172" t="s">
        <v>46</v>
      </c>
      <c r="W74" s="122"/>
      <c r="X74" s="26"/>
      <c r="Y74" s="28" t="s">
        <v>45</v>
      </c>
      <c r="Z74" s="29" t="s">
        <v>46</v>
      </c>
      <c r="AA74" s="2"/>
      <c r="AB74" s="26"/>
      <c r="AC74" s="28" t="s">
        <v>45</v>
      </c>
      <c r="AD74" s="29" t="s">
        <v>46</v>
      </c>
      <c r="AE74" s="2"/>
      <c r="AF74" s="61"/>
      <c r="AJ74" s="40"/>
      <c r="AK74" s="40"/>
      <c r="AL74" s="40"/>
      <c r="AM74" s="40"/>
      <c r="AN74" s="40"/>
      <c r="AO74" s="40"/>
    </row>
    <row r="75" spans="1:41" ht="38.25">
      <c r="A75" s="2"/>
      <c r="B75" s="61"/>
      <c r="C75" s="122"/>
      <c r="D75" s="170" t="s">
        <v>81</v>
      </c>
      <c r="E75" s="258" t="s">
        <v>82</v>
      </c>
      <c r="F75" s="310" t="s">
        <v>54</v>
      </c>
      <c r="G75" s="122"/>
      <c r="H75" s="259"/>
      <c r="I75" s="311"/>
      <c r="J75" s="317"/>
      <c r="K75" s="122"/>
      <c r="L75" s="259"/>
      <c r="M75" s="311"/>
      <c r="N75" s="317"/>
      <c r="O75" s="122"/>
      <c r="P75" s="259"/>
      <c r="Q75" s="311"/>
      <c r="R75" s="317"/>
      <c r="S75" s="122"/>
      <c r="T75" s="259"/>
      <c r="U75" s="311"/>
      <c r="V75" s="317"/>
      <c r="W75" s="122"/>
      <c r="X75" s="22"/>
      <c r="Y75" s="35"/>
      <c r="Z75" s="37"/>
      <c r="AA75" s="2"/>
      <c r="AB75" s="22"/>
      <c r="AC75" s="35"/>
      <c r="AD75" s="37"/>
      <c r="AE75" s="2"/>
      <c r="AF75" s="61"/>
      <c r="AI75" t="str">
        <f>"Scope 2"&amp;$D$69&amp;D75&amp;F75</f>
        <v>Scope 2Location 7: District heatingSelect unit</v>
      </c>
      <c r="AJ75" s="40">
        <f t="shared" ref="AJ75" si="77">I75</f>
        <v>0</v>
      </c>
      <c r="AK75" s="40">
        <f t="shared" ref="AK75" si="78">M75</f>
        <v>0</v>
      </c>
      <c r="AL75" s="40">
        <f t="shared" ref="AL75" si="79">Q75</f>
        <v>0</v>
      </c>
      <c r="AM75" s="40">
        <f t="shared" ref="AM75" si="80">U75</f>
        <v>0</v>
      </c>
      <c r="AN75" s="40">
        <f t="shared" ref="AN75" si="81">Y75</f>
        <v>0</v>
      </c>
      <c r="AO75" s="40">
        <f t="shared" ref="AO75" si="82">AC75</f>
        <v>0</v>
      </c>
    </row>
    <row r="76" spans="1:41" s="2" customFormat="1">
      <c r="B76" s="61"/>
      <c r="C76" s="122"/>
      <c r="D76" s="122"/>
      <c r="E76" s="122"/>
      <c r="F76" s="122"/>
      <c r="G76" s="122"/>
      <c r="H76" s="122"/>
      <c r="I76" s="122"/>
      <c r="J76" s="122"/>
      <c r="K76" s="122"/>
      <c r="L76" s="122"/>
      <c r="M76" s="122"/>
      <c r="N76" s="122"/>
      <c r="O76" s="122"/>
      <c r="P76" s="122"/>
      <c r="Q76" s="122"/>
      <c r="R76" s="122"/>
      <c r="S76" s="122"/>
      <c r="T76" s="122"/>
      <c r="U76" s="122"/>
      <c r="V76" s="122"/>
      <c r="W76" s="122"/>
      <c r="AF76" s="61"/>
    </row>
    <row r="77" spans="1:41" ht="18.75">
      <c r="A77" s="2"/>
      <c r="B77" s="61"/>
      <c r="C77" s="122"/>
      <c r="D77" s="160" t="str">
        <f>'Company information'!D23&amp;": "&amp;'Company information'!E23</f>
        <v xml:space="preserve">Location 8: </v>
      </c>
      <c r="E77" s="256"/>
      <c r="F77" s="167"/>
      <c r="G77" s="122"/>
      <c r="H77" s="491">
        <v>2020</v>
      </c>
      <c r="I77" s="492"/>
      <c r="J77" s="493"/>
      <c r="K77" s="125"/>
      <c r="L77" s="491">
        <v>2021</v>
      </c>
      <c r="M77" s="492"/>
      <c r="N77" s="493"/>
      <c r="O77" s="125"/>
      <c r="P77" s="491">
        <v>2022</v>
      </c>
      <c r="Q77" s="492"/>
      <c r="R77" s="493"/>
      <c r="S77" s="125"/>
      <c r="T77" s="491">
        <v>2023</v>
      </c>
      <c r="U77" s="492"/>
      <c r="V77" s="493"/>
      <c r="W77" s="125"/>
      <c r="X77" s="494">
        <v>2024</v>
      </c>
      <c r="Y77" s="495"/>
      <c r="Z77" s="496"/>
      <c r="AA77" s="10"/>
      <c r="AB77" s="494">
        <v>2025</v>
      </c>
      <c r="AC77" s="495"/>
      <c r="AD77" s="496"/>
      <c r="AE77" s="10"/>
      <c r="AF77" s="61"/>
      <c r="AJ77" s="39"/>
      <c r="AK77" s="11"/>
      <c r="AL77" s="30"/>
      <c r="AM77" s="11"/>
      <c r="AN77" s="11"/>
      <c r="AO77" s="11"/>
    </row>
    <row r="78" spans="1:41" s="2" customFormat="1">
      <c r="B78" s="61"/>
      <c r="C78" s="122"/>
      <c r="D78" s="162" t="s">
        <v>72</v>
      </c>
      <c r="E78" s="219" t="s">
        <v>43</v>
      </c>
      <c r="F78" s="163" t="s">
        <v>44</v>
      </c>
      <c r="G78" s="122"/>
      <c r="H78" s="165"/>
      <c r="I78" s="298" t="s">
        <v>45</v>
      </c>
      <c r="J78" s="172" t="s">
        <v>46</v>
      </c>
      <c r="K78" s="122"/>
      <c r="L78" s="165"/>
      <c r="M78" s="298" t="s">
        <v>45</v>
      </c>
      <c r="N78" s="172" t="s">
        <v>46</v>
      </c>
      <c r="O78" s="122"/>
      <c r="P78" s="165"/>
      <c r="Q78" s="298" t="s">
        <v>45</v>
      </c>
      <c r="R78" s="172" t="s">
        <v>46</v>
      </c>
      <c r="S78" s="122"/>
      <c r="T78" s="165"/>
      <c r="U78" s="298" t="s">
        <v>45</v>
      </c>
      <c r="V78" s="172" t="s">
        <v>46</v>
      </c>
      <c r="W78" s="122"/>
      <c r="X78" s="26" t="s">
        <v>73</v>
      </c>
      <c r="Y78" s="28" t="s">
        <v>45</v>
      </c>
      <c r="Z78" s="29" t="s">
        <v>46</v>
      </c>
      <c r="AA78" s="7"/>
      <c r="AB78" s="26" t="s">
        <v>73</v>
      </c>
      <c r="AC78" s="28" t="s">
        <v>45</v>
      </c>
      <c r="AD78" s="29" t="s">
        <v>46</v>
      </c>
      <c r="AE78" s="7"/>
      <c r="AF78" s="61"/>
      <c r="AI78"/>
      <c r="AJ78">
        <v>2020</v>
      </c>
      <c r="AK78">
        <v>2021</v>
      </c>
      <c r="AL78">
        <v>2022</v>
      </c>
      <c r="AM78">
        <v>2023</v>
      </c>
      <c r="AN78">
        <v>2024</v>
      </c>
      <c r="AO78">
        <v>2025</v>
      </c>
    </row>
    <row r="79" spans="1:41" s="2" customFormat="1" ht="55.5" customHeight="1">
      <c r="B79" s="61"/>
      <c r="C79" s="122"/>
      <c r="D79" s="168" t="s">
        <v>74</v>
      </c>
      <c r="E79" s="257" t="s">
        <v>75</v>
      </c>
      <c r="F79" s="314" t="s">
        <v>54</v>
      </c>
      <c r="G79" s="122"/>
      <c r="H79" s="259"/>
      <c r="I79" s="311"/>
      <c r="J79" s="407"/>
      <c r="K79" s="122"/>
      <c r="L79" s="259"/>
      <c r="M79" s="311"/>
      <c r="N79" s="316"/>
      <c r="O79" s="122"/>
      <c r="P79" s="259"/>
      <c r="Q79" s="311"/>
      <c r="R79" s="316"/>
      <c r="S79" s="122"/>
      <c r="T79" s="259"/>
      <c r="U79" s="311"/>
      <c r="V79" s="316"/>
      <c r="W79" s="122"/>
      <c r="X79" s="41"/>
      <c r="Y79" s="42"/>
      <c r="Z79" s="43"/>
      <c r="AA79" s="8"/>
      <c r="AB79" s="41"/>
      <c r="AC79" s="42"/>
      <c r="AD79" s="43"/>
      <c r="AE79" s="8"/>
      <c r="AF79" s="61"/>
      <c r="AI79" t="str">
        <f>"Scope 2"&amp;$D$77&amp;D79&amp;F79</f>
        <v>Scope 2Location 8: Purchased non-renewable electricitySelect unit</v>
      </c>
      <c r="AJ79" s="40">
        <f>I79</f>
        <v>0</v>
      </c>
      <c r="AK79" s="40">
        <f>M79</f>
        <v>0</v>
      </c>
      <c r="AL79" s="40">
        <f>Q79</f>
        <v>0</v>
      </c>
      <c r="AM79" s="40">
        <f>U79</f>
        <v>0</v>
      </c>
      <c r="AN79" s="40">
        <f>Y79</f>
        <v>0</v>
      </c>
      <c r="AO79" s="40">
        <f>AC79</f>
        <v>0</v>
      </c>
    </row>
    <row r="80" spans="1:41" s="2" customFormat="1" ht="57" customHeight="1">
      <c r="B80" s="61"/>
      <c r="C80" s="122"/>
      <c r="D80" s="169" t="s">
        <v>77</v>
      </c>
      <c r="E80" s="257" t="s">
        <v>78</v>
      </c>
      <c r="F80" s="315" t="s">
        <v>54</v>
      </c>
      <c r="G80" s="122"/>
      <c r="H80" s="259"/>
      <c r="I80" s="311"/>
      <c r="J80" s="408"/>
      <c r="K80" s="122"/>
      <c r="L80" s="259"/>
      <c r="M80" s="311"/>
      <c r="N80" s="408"/>
      <c r="O80" s="122"/>
      <c r="P80" s="259"/>
      <c r="Q80" s="311"/>
      <c r="R80" s="410"/>
      <c r="S80" s="122"/>
      <c r="T80" s="259"/>
      <c r="U80" s="311"/>
      <c r="V80" s="408"/>
      <c r="W80" s="122"/>
      <c r="X80" s="21">
        <v>0</v>
      </c>
      <c r="Y80" s="34"/>
      <c r="Z80" s="36"/>
      <c r="AA80" s="8"/>
      <c r="AB80" s="21">
        <v>0</v>
      </c>
      <c r="AC80" s="34"/>
      <c r="AD80" s="36"/>
      <c r="AE80" s="8"/>
      <c r="AF80" s="61"/>
      <c r="AI80" t="str">
        <f>"Scope 2"&amp;$D$77&amp;D80&amp;F80</f>
        <v>Scope 2Location 8: Purchased renewable electricitySelect unit</v>
      </c>
      <c r="AJ80" s="40">
        <f t="shared" ref="AJ80:AJ81" si="83">I80</f>
        <v>0</v>
      </c>
      <c r="AK80" s="40">
        <f t="shared" ref="AK80:AK81" si="84">M80</f>
        <v>0</v>
      </c>
      <c r="AL80" s="40">
        <f t="shared" ref="AL80:AL81" si="85">Q80</f>
        <v>0</v>
      </c>
      <c r="AM80" s="40">
        <f t="shared" ref="AM80:AM81" si="86">U80</f>
        <v>0</v>
      </c>
      <c r="AN80" s="40">
        <f t="shared" ref="AN80:AN81" si="87">Y80</f>
        <v>0</v>
      </c>
      <c r="AO80" s="40">
        <f t="shared" ref="AO80:AO81" si="88">AC80</f>
        <v>0</v>
      </c>
    </row>
    <row r="81" spans="1:41" s="2" customFormat="1" ht="56.25" customHeight="1">
      <c r="B81" s="61"/>
      <c r="C81" s="122"/>
      <c r="D81" s="170" t="s">
        <v>79</v>
      </c>
      <c r="E81" s="258" t="s">
        <v>80</v>
      </c>
      <c r="F81" s="310" t="s">
        <v>54</v>
      </c>
      <c r="G81" s="122"/>
      <c r="H81" s="259"/>
      <c r="I81" s="311"/>
      <c r="J81" s="409"/>
      <c r="K81" s="122"/>
      <c r="L81" s="259"/>
      <c r="M81" s="311"/>
      <c r="N81" s="409"/>
      <c r="O81" s="122"/>
      <c r="P81" s="259"/>
      <c r="Q81" s="311"/>
      <c r="R81" s="313"/>
      <c r="S81" s="122"/>
      <c r="T81" s="259"/>
      <c r="U81" s="311"/>
      <c r="V81" s="409"/>
      <c r="W81" s="122"/>
      <c r="X81" s="22">
        <v>0</v>
      </c>
      <c r="Y81" s="35"/>
      <c r="Z81" s="37"/>
      <c r="AA81" s="8"/>
      <c r="AB81" s="22">
        <v>0</v>
      </c>
      <c r="AC81" s="35"/>
      <c r="AD81" s="37"/>
      <c r="AE81" s="8"/>
      <c r="AF81" s="61"/>
      <c r="AI81" t="str">
        <f>"Scope 2"&amp;$D$77&amp;D81&amp;F81</f>
        <v>Scope 2Location 8: Generated renewable electricitySelect unit</v>
      </c>
      <c r="AJ81" s="40">
        <f t="shared" si="83"/>
        <v>0</v>
      </c>
      <c r="AK81" s="40">
        <f t="shared" si="84"/>
        <v>0</v>
      </c>
      <c r="AL81" s="40">
        <f t="shared" si="85"/>
        <v>0</v>
      </c>
      <c r="AM81" s="40">
        <f t="shared" si="86"/>
        <v>0</v>
      </c>
      <c r="AN81" s="40">
        <f t="shared" si="87"/>
        <v>0</v>
      </c>
      <c r="AO81" s="40">
        <f t="shared" si="88"/>
        <v>0</v>
      </c>
    </row>
    <row r="82" spans="1:41" ht="14.45" customHeight="1">
      <c r="A82" s="2"/>
      <c r="B82" s="61"/>
      <c r="C82" s="122"/>
      <c r="D82" s="162" t="s">
        <v>81</v>
      </c>
      <c r="E82" s="219" t="s">
        <v>43</v>
      </c>
      <c r="F82" s="163" t="s">
        <v>44</v>
      </c>
      <c r="G82" s="122"/>
      <c r="H82" s="165"/>
      <c r="I82" s="298" t="s">
        <v>45</v>
      </c>
      <c r="J82" s="172" t="s">
        <v>46</v>
      </c>
      <c r="K82" s="122"/>
      <c r="L82" s="165"/>
      <c r="M82" s="298" t="s">
        <v>45</v>
      </c>
      <c r="N82" s="172" t="s">
        <v>46</v>
      </c>
      <c r="O82" s="122"/>
      <c r="P82" s="165"/>
      <c r="Q82" s="298" t="s">
        <v>45</v>
      </c>
      <c r="R82" s="172" t="s">
        <v>46</v>
      </c>
      <c r="S82" s="122"/>
      <c r="T82" s="165"/>
      <c r="U82" s="298" t="s">
        <v>45</v>
      </c>
      <c r="V82" s="172" t="s">
        <v>46</v>
      </c>
      <c r="W82" s="122"/>
      <c r="X82" s="26"/>
      <c r="Y82" s="28" t="s">
        <v>45</v>
      </c>
      <c r="Z82" s="29" t="s">
        <v>46</v>
      </c>
      <c r="AA82" s="2"/>
      <c r="AB82" s="26"/>
      <c r="AC82" s="28" t="s">
        <v>45</v>
      </c>
      <c r="AD82" s="29" t="s">
        <v>46</v>
      </c>
      <c r="AE82" s="2"/>
      <c r="AF82" s="61"/>
      <c r="AJ82" s="40"/>
      <c r="AK82" s="40"/>
      <c r="AL82" s="40"/>
      <c r="AM82" s="40"/>
      <c r="AN82" s="40"/>
      <c r="AO82" s="40"/>
    </row>
    <row r="83" spans="1:41" ht="43.5" customHeight="1">
      <c r="A83" s="2"/>
      <c r="B83" s="61"/>
      <c r="C83" s="122"/>
      <c r="D83" s="170" t="s">
        <v>81</v>
      </c>
      <c r="E83" s="258" t="s">
        <v>82</v>
      </c>
      <c r="F83" s="310" t="s">
        <v>54</v>
      </c>
      <c r="G83" s="122"/>
      <c r="H83" s="259"/>
      <c r="I83" s="311"/>
      <c r="J83" s="317"/>
      <c r="K83" s="122"/>
      <c r="L83" s="259"/>
      <c r="M83" s="311"/>
      <c r="N83" s="317"/>
      <c r="O83" s="122"/>
      <c r="P83" s="259"/>
      <c r="Q83" s="311"/>
      <c r="R83" s="317"/>
      <c r="S83" s="122"/>
      <c r="T83" s="259"/>
      <c r="U83" s="311"/>
      <c r="V83" s="317"/>
      <c r="W83" s="122"/>
      <c r="X83" s="22"/>
      <c r="Y83" s="35"/>
      <c r="Z83" s="37"/>
      <c r="AA83" s="2"/>
      <c r="AB83" s="22"/>
      <c r="AC83" s="35"/>
      <c r="AD83" s="37"/>
      <c r="AE83" s="2"/>
      <c r="AF83" s="61"/>
      <c r="AI83" t="str">
        <f>"Scope 2"&amp;$D$77&amp;D83&amp;F83</f>
        <v>Scope 2Location 8: District heatingSelect unit</v>
      </c>
      <c r="AJ83" s="40">
        <f t="shared" ref="AJ83" si="89">I83</f>
        <v>0</v>
      </c>
      <c r="AK83" s="40">
        <f t="shared" ref="AK83" si="90">M83</f>
        <v>0</v>
      </c>
      <c r="AL83" s="40">
        <f t="shared" ref="AL83" si="91">Q83</f>
        <v>0</v>
      </c>
      <c r="AM83" s="40">
        <f t="shared" ref="AM83" si="92">U83</f>
        <v>0</v>
      </c>
      <c r="AN83" s="40">
        <f t="shared" ref="AN83" si="93">Y83</f>
        <v>0</v>
      </c>
      <c r="AO83" s="40">
        <f t="shared" ref="AO83" si="94">AC83</f>
        <v>0</v>
      </c>
    </row>
    <row r="84" spans="1:41" s="2" customFormat="1" ht="14.45" customHeight="1">
      <c r="B84" s="61"/>
      <c r="C84" s="122"/>
      <c r="D84" s="122"/>
      <c r="E84" s="122"/>
      <c r="F84" s="122"/>
      <c r="G84" s="122"/>
      <c r="H84" s="122"/>
      <c r="I84" s="122"/>
      <c r="J84" s="122"/>
      <c r="K84" s="122"/>
      <c r="L84" s="122"/>
      <c r="M84" s="122"/>
      <c r="N84" s="122"/>
      <c r="O84" s="122"/>
      <c r="P84" s="122"/>
      <c r="Q84" s="122"/>
      <c r="R84" s="122"/>
      <c r="S84" s="122"/>
      <c r="T84" s="122"/>
      <c r="U84" s="122"/>
      <c r="V84" s="122"/>
      <c r="W84" s="122"/>
      <c r="AF84" s="61"/>
    </row>
    <row r="85" spans="1:41" ht="14.45" customHeight="1">
      <c r="A85" s="2"/>
      <c r="B85" s="61"/>
      <c r="C85" s="122"/>
      <c r="D85" s="160" t="str">
        <f>'Company information'!D24&amp;": "&amp;'Company information'!E24</f>
        <v xml:space="preserve">Location 9: </v>
      </c>
      <c r="E85" s="256"/>
      <c r="F85" s="167"/>
      <c r="G85" s="122"/>
      <c r="H85" s="491">
        <v>2020</v>
      </c>
      <c r="I85" s="492"/>
      <c r="J85" s="493"/>
      <c r="K85" s="125"/>
      <c r="L85" s="491">
        <v>2021</v>
      </c>
      <c r="M85" s="492"/>
      <c r="N85" s="493"/>
      <c r="O85" s="125"/>
      <c r="P85" s="491">
        <v>2022</v>
      </c>
      <c r="Q85" s="492"/>
      <c r="R85" s="493"/>
      <c r="S85" s="125"/>
      <c r="T85" s="491">
        <v>2023</v>
      </c>
      <c r="U85" s="492"/>
      <c r="V85" s="493"/>
      <c r="W85" s="125"/>
      <c r="X85" s="494">
        <v>2024</v>
      </c>
      <c r="Y85" s="495"/>
      <c r="Z85" s="496"/>
      <c r="AA85" s="10"/>
      <c r="AB85" s="494">
        <v>2025</v>
      </c>
      <c r="AC85" s="495"/>
      <c r="AD85" s="496"/>
      <c r="AE85" s="10"/>
      <c r="AF85" s="61"/>
      <c r="AJ85" s="39"/>
      <c r="AK85" s="11"/>
      <c r="AL85" s="30"/>
      <c r="AM85" s="11"/>
      <c r="AN85" s="11"/>
      <c r="AO85" s="11"/>
    </row>
    <row r="86" spans="1:41" s="2" customFormat="1" ht="14.25" customHeight="1">
      <c r="B86" s="61"/>
      <c r="C86" s="122"/>
      <c r="D86" s="162" t="s">
        <v>72</v>
      </c>
      <c r="E86" s="219" t="s">
        <v>43</v>
      </c>
      <c r="F86" s="163" t="s">
        <v>44</v>
      </c>
      <c r="G86" s="122"/>
      <c r="H86" s="165"/>
      <c r="I86" s="298" t="s">
        <v>45</v>
      </c>
      <c r="J86" s="172" t="s">
        <v>46</v>
      </c>
      <c r="K86" s="122"/>
      <c r="L86" s="165"/>
      <c r="M86" s="298" t="s">
        <v>45</v>
      </c>
      <c r="N86" s="172" t="s">
        <v>46</v>
      </c>
      <c r="O86" s="122"/>
      <c r="P86" s="165"/>
      <c r="Q86" s="298" t="s">
        <v>45</v>
      </c>
      <c r="R86" s="172" t="s">
        <v>46</v>
      </c>
      <c r="S86" s="122"/>
      <c r="T86" s="165"/>
      <c r="U86" s="299" t="s">
        <v>45</v>
      </c>
      <c r="V86" s="172" t="s">
        <v>46</v>
      </c>
      <c r="W86" s="122"/>
      <c r="X86" s="26" t="s">
        <v>73</v>
      </c>
      <c r="Y86" s="28" t="s">
        <v>45</v>
      </c>
      <c r="Z86" s="29" t="s">
        <v>46</v>
      </c>
      <c r="AA86" s="7"/>
      <c r="AB86" s="26" t="s">
        <v>73</v>
      </c>
      <c r="AC86" s="28" t="s">
        <v>45</v>
      </c>
      <c r="AD86" s="29" t="s">
        <v>46</v>
      </c>
      <c r="AE86" s="7"/>
      <c r="AF86" s="61"/>
      <c r="AI86"/>
      <c r="AJ86">
        <v>2020</v>
      </c>
      <c r="AK86">
        <v>2021</v>
      </c>
      <c r="AL86">
        <v>2022</v>
      </c>
      <c r="AM86">
        <v>2023</v>
      </c>
      <c r="AN86">
        <v>2024</v>
      </c>
      <c r="AO86">
        <v>2025</v>
      </c>
    </row>
    <row r="87" spans="1:41" s="2" customFormat="1" ht="57" customHeight="1">
      <c r="B87" s="61"/>
      <c r="C87" s="122"/>
      <c r="D87" s="168" t="s">
        <v>74</v>
      </c>
      <c r="E87" s="257" t="s">
        <v>75</v>
      </c>
      <c r="F87" s="314" t="s">
        <v>54</v>
      </c>
      <c r="G87" s="122"/>
      <c r="H87" s="259"/>
      <c r="I87" s="311"/>
      <c r="J87" s="411"/>
      <c r="K87" s="122"/>
      <c r="L87" s="259"/>
      <c r="M87" s="311"/>
      <c r="N87" s="316"/>
      <c r="O87" s="122"/>
      <c r="P87" s="259"/>
      <c r="Q87" s="311"/>
      <c r="R87" s="316"/>
      <c r="S87" s="122"/>
      <c r="T87" s="259"/>
      <c r="U87" s="311"/>
      <c r="V87" s="316"/>
      <c r="W87" s="122"/>
      <c r="X87" s="41"/>
      <c r="Y87" s="42"/>
      <c r="Z87" s="43"/>
      <c r="AA87" s="8"/>
      <c r="AB87" s="41"/>
      <c r="AC87" s="42"/>
      <c r="AD87" s="43"/>
      <c r="AE87" s="8"/>
      <c r="AF87" s="61"/>
      <c r="AI87" t="str">
        <f>"Scope 2"&amp;$D$85&amp;D87&amp;F87</f>
        <v>Scope 2Location 9: Purchased non-renewable electricitySelect unit</v>
      </c>
      <c r="AJ87" s="40">
        <f>I87</f>
        <v>0</v>
      </c>
      <c r="AK87" s="40">
        <f>M87</f>
        <v>0</v>
      </c>
      <c r="AL87" s="40">
        <f>Q87</f>
        <v>0</v>
      </c>
      <c r="AM87" s="40">
        <f>U87</f>
        <v>0</v>
      </c>
      <c r="AN87" s="40">
        <f>Y87</f>
        <v>0</v>
      </c>
      <c r="AO87" s="40">
        <f>AC87</f>
        <v>0</v>
      </c>
    </row>
    <row r="88" spans="1:41" s="2" customFormat="1" ht="56.25" customHeight="1">
      <c r="B88" s="61"/>
      <c r="C88" s="122"/>
      <c r="D88" s="169" t="s">
        <v>77</v>
      </c>
      <c r="E88" s="257" t="s">
        <v>78</v>
      </c>
      <c r="F88" s="315" t="s">
        <v>54</v>
      </c>
      <c r="G88" s="122"/>
      <c r="H88" s="259"/>
      <c r="I88" s="311"/>
      <c r="J88" s="410"/>
      <c r="K88" s="122"/>
      <c r="L88" s="259"/>
      <c r="M88" s="311"/>
      <c r="N88" s="408"/>
      <c r="O88" s="122"/>
      <c r="P88" s="259"/>
      <c r="Q88" s="311"/>
      <c r="R88" s="408"/>
      <c r="S88" s="122"/>
      <c r="T88" s="259"/>
      <c r="U88" s="311"/>
      <c r="V88" s="408"/>
      <c r="W88" s="122"/>
      <c r="X88" s="21">
        <v>0</v>
      </c>
      <c r="Y88" s="34"/>
      <c r="Z88" s="36"/>
      <c r="AA88" s="8"/>
      <c r="AB88" s="21">
        <v>0</v>
      </c>
      <c r="AC88" s="34"/>
      <c r="AD88" s="36"/>
      <c r="AE88" s="8"/>
      <c r="AF88" s="61"/>
      <c r="AI88" t="str">
        <f>"Scope 2"&amp;$D$85&amp;D88&amp;F88</f>
        <v>Scope 2Location 9: Purchased renewable electricitySelect unit</v>
      </c>
      <c r="AJ88" s="40">
        <f t="shared" ref="AJ88:AJ89" si="95">I88</f>
        <v>0</v>
      </c>
      <c r="AK88" s="40">
        <f t="shared" ref="AK88:AK89" si="96">M88</f>
        <v>0</v>
      </c>
      <c r="AL88" s="40">
        <f t="shared" ref="AL88:AL89" si="97">Q88</f>
        <v>0</v>
      </c>
      <c r="AM88" s="40">
        <f t="shared" ref="AM88:AM89" si="98">U88</f>
        <v>0</v>
      </c>
      <c r="AN88" s="40">
        <f t="shared" ref="AN88:AN89" si="99">Y88</f>
        <v>0</v>
      </c>
      <c r="AO88" s="40">
        <f t="shared" ref="AO88:AO89" si="100">AC88</f>
        <v>0</v>
      </c>
    </row>
    <row r="89" spans="1:41" s="2" customFormat="1" ht="55.5" customHeight="1">
      <c r="B89" s="61"/>
      <c r="C89" s="122"/>
      <c r="D89" s="170" t="s">
        <v>79</v>
      </c>
      <c r="E89" s="258" t="s">
        <v>80</v>
      </c>
      <c r="F89" s="310" t="s">
        <v>54</v>
      </c>
      <c r="G89" s="122"/>
      <c r="H89" s="259"/>
      <c r="I89" s="311"/>
      <c r="J89" s="313"/>
      <c r="K89" s="122"/>
      <c r="L89" s="259"/>
      <c r="M89" s="311"/>
      <c r="N89" s="409"/>
      <c r="O89" s="122"/>
      <c r="P89" s="259"/>
      <c r="Q89" s="311"/>
      <c r="R89" s="409"/>
      <c r="S89" s="122"/>
      <c r="T89" s="259"/>
      <c r="U89" s="311"/>
      <c r="V89" s="409"/>
      <c r="W89" s="122"/>
      <c r="X89" s="22">
        <v>0</v>
      </c>
      <c r="Y89" s="35"/>
      <c r="Z89" s="37"/>
      <c r="AA89" s="8"/>
      <c r="AB89" s="22">
        <v>0</v>
      </c>
      <c r="AC89" s="35"/>
      <c r="AD89" s="37"/>
      <c r="AE89" s="8"/>
      <c r="AF89" s="61"/>
      <c r="AI89" t="str">
        <f>"Scope 2"&amp;$D$85&amp;D89&amp;F89</f>
        <v>Scope 2Location 9: Generated renewable electricitySelect unit</v>
      </c>
      <c r="AJ89" s="40">
        <f t="shared" si="95"/>
        <v>0</v>
      </c>
      <c r="AK89" s="40">
        <f t="shared" si="96"/>
        <v>0</v>
      </c>
      <c r="AL89" s="40">
        <f t="shared" si="97"/>
        <v>0</v>
      </c>
      <c r="AM89" s="40">
        <f t="shared" si="98"/>
        <v>0</v>
      </c>
      <c r="AN89" s="40">
        <f t="shared" si="99"/>
        <v>0</v>
      </c>
      <c r="AO89" s="40">
        <f t="shared" si="100"/>
        <v>0</v>
      </c>
    </row>
    <row r="90" spans="1:41" ht="14.45" customHeight="1">
      <c r="A90" s="2"/>
      <c r="B90" s="61"/>
      <c r="C90" s="122"/>
      <c r="D90" s="162" t="s">
        <v>81</v>
      </c>
      <c r="E90" s="219" t="s">
        <v>43</v>
      </c>
      <c r="F90" s="163" t="s">
        <v>44</v>
      </c>
      <c r="G90" s="122"/>
      <c r="H90" s="165"/>
      <c r="I90" s="298" t="s">
        <v>45</v>
      </c>
      <c r="J90" s="172" t="s">
        <v>46</v>
      </c>
      <c r="K90" s="122"/>
      <c r="L90" s="165"/>
      <c r="M90" s="298" t="s">
        <v>45</v>
      </c>
      <c r="N90" s="172" t="s">
        <v>46</v>
      </c>
      <c r="O90" s="122"/>
      <c r="P90" s="165"/>
      <c r="Q90" s="298" t="s">
        <v>45</v>
      </c>
      <c r="R90" s="172" t="s">
        <v>46</v>
      </c>
      <c r="S90" s="122"/>
      <c r="T90" s="165"/>
      <c r="U90" s="299" t="s">
        <v>45</v>
      </c>
      <c r="V90" s="172" t="s">
        <v>46</v>
      </c>
      <c r="W90" s="122"/>
      <c r="X90" s="26"/>
      <c r="Y90" s="28" t="s">
        <v>45</v>
      </c>
      <c r="Z90" s="29" t="s">
        <v>46</v>
      </c>
      <c r="AA90" s="2"/>
      <c r="AB90" s="26"/>
      <c r="AC90" s="28" t="s">
        <v>45</v>
      </c>
      <c r="AD90" s="29" t="s">
        <v>46</v>
      </c>
      <c r="AE90" s="2"/>
      <c r="AF90" s="61"/>
      <c r="AJ90" s="40"/>
      <c r="AK90" s="40"/>
      <c r="AL90" s="40"/>
      <c r="AM90" s="40"/>
      <c r="AN90" s="40"/>
      <c r="AO90" s="40"/>
    </row>
    <row r="91" spans="1:41" ht="41.25" customHeight="1">
      <c r="A91" s="2"/>
      <c r="B91" s="61"/>
      <c r="C91" s="122"/>
      <c r="D91" s="170" t="s">
        <v>81</v>
      </c>
      <c r="E91" s="258" t="s">
        <v>82</v>
      </c>
      <c r="F91" s="310" t="s">
        <v>54</v>
      </c>
      <c r="G91" s="122"/>
      <c r="H91" s="259"/>
      <c r="I91" s="311"/>
      <c r="J91" s="317"/>
      <c r="K91" s="122"/>
      <c r="L91" s="259"/>
      <c r="M91" s="311"/>
      <c r="N91" s="317"/>
      <c r="O91" s="122"/>
      <c r="P91" s="259"/>
      <c r="Q91" s="311"/>
      <c r="R91" s="317"/>
      <c r="S91" s="122"/>
      <c r="T91" s="259"/>
      <c r="U91" s="311"/>
      <c r="V91" s="317"/>
      <c r="W91" s="122"/>
      <c r="X91" s="22"/>
      <c r="Y91" s="35"/>
      <c r="Z91" s="37"/>
      <c r="AA91" s="2"/>
      <c r="AB91" s="22"/>
      <c r="AC91" s="35"/>
      <c r="AD91" s="37"/>
      <c r="AE91" s="2"/>
      <c r="AF91" s="61"/>
      <c r="AI91" t="str">
        <f>"Scope 2"&amp;$D$85&amp;D91&amp;F91</f>
        <v>Scope 2Location 9: District heatingSelect unit</v>
      </c>
      <c r="AJ91" s="40">
        <f t="shared" ref="AJ91" si="101">I91</f>
        <v>0</v>
      </c>
      <c r="AK91" s="40">
        <f t="shared" ref="AK91" si="102">M91</f>
        <v>0</v>
      </c>
      <c r="AL91" s="40">
        <f t="shared" ref="AL91" si="103">Q91</f>
        <v>0</v>
      </c>
      <c r="AM91" s="40">
        <f t="shared" ref="AM91" si="104">U91</f>
        <v>0</v>
      </c>
      <c r="AN91" s="40">
        <f t="shared" ref="AN91" si="105">Y91</f>
        <v>0</v>
      </c>
      <c r="AO91" s="40">
        <f t="shared" ref="AO91" si="106">AC91</f>
        <v>0</v>
      </c>
    </row>
    <row r="92" spans="1:41" s="2" customFormat="1" ht="14.45" customHeight="1">
      <c r="B92" s="61"/>
      <c r="C92" s="122"/>
      <c r="D92" s="122"/>
      <c r="E92" s="122"/>
      <c r="F92" s="122"/>
      <c r="G92" s="122"/>
      <c r="H92" s="122"/>
      <c r="I92" s="122"/>
      <c r="J92" s="122"/>
      <c r="K92" s="122"/>
      <c r="L92" s="122"/>
      <c r="M92" s="122"/>
      <c r="N92" s="122"/>
      <c r="O92" s="122"/>
      <c r="P92" s="122"/>
      <c r="Q92" s="122"/>
      <c r="R92" s="122"/>
      <c r="S92" s="122"/>
      <c r="T92" s="122"/>
      <c r="U92" s="122"/>
      <c r="V92" s="122"/>
      <c r="W92" s="122"/>
      <c r="AF92" s="61"/>
    </row>
    <row r="93" spans="1:41" ht="14.45" customHeight="1">
      <c r="A93" s="2"/>
      <c r="B93" s="61"/>
      <c r="C93" s="122"/>
      <c r="D93" s="160" t="str">
        <f>'Company information'!D25&amp;": "&amp;'Company information'!E25</f>
        <v xml:space="preserve">Location 10: </v>
      </c>
      <c r="E93" s="256"/>
      <c r="F93" s="167"/>
      <c r="G93" s="122"/>
      <c r="H93" s="491">
        <v>2020</v>
      </c>
      <c r="I93" s="492"/>
      <c r="J93" s="493"/>
      <c r="K93" s="125"/>
      <c r="L93" s="491">
        <v>2021</v>
      </c>
      <c r="M93" s="492"/>
      <c r="N93" s="493"/>
      <c r="O93" s="125"/>
      <c r="P93" s="491">
        <v>2022</v>
      </c>
      <c r="Q93" s="492"/>
      <c r="R93" s="493"/>
      <c r="S93" s="125"/>
      <c r="T93" s="491">
        <v>2023</v>
      </c>
      <c r="U93" s="492"/>
      <c r="V93" s="493"/>
      <c r="W93" s="125"/>
      <c r="X93" s="494">
        <v>2024</v>
      </c>
      <c r="Y93" s="495"/>
      <c r="Z93" s="496"/>
      <c r="AA93" s="10"/>
      <c r="AB93" s="494">
        <v>2025</v>
      </c>
      <c r="AC93" s="495"/>
      <c r="AD93" s="496"/>
      <c r="AE93" s="10"/>
      <c r="AF93" s="61"/>
      <c r="AJ93" s="39"/>
      <c r="AK93" s="11"/>
      <c r="AL93" s="30"/>
      <c r="AM93" s="11"/>
      <c r="AN93" s="11"/>
      <c r="AO93" s="11"/>
    </row>
    <row r="94" spans="1:41" s="2" customFormat="1" ht="14.45" customHeight="1">
      <c r="B94" s="61"/>
      <c r="C94" s="122"/>
      <c r="D94" s="162" t="s">
        <v>72</v>
      </c>
      <c r="E94" s="219" t="s">
        <v>43</v>
      </c>
      <c r="F94" s="163" t="s">
        <v>44</v>
      </c>
      <c r="G94" s="122"/>
      <c r="H94" s="165"/>
      <c r="I94" s="298" t="s">
        <v>45</v>
      </c>
      <c r="J94" s="172" t="s">
        <v>46</v>
      </c>
      <c r="K94" s="122"/>
      <c r="L94" s="165"/>
      <c r="M94" s="298" t="s">
        <v>45</v>
      </c>
      <c r="N94" s="172" t="s">
        <v>46</v>
      </c>
      <c r="O94" s="122"/>
      <c r="P94" s="165"/>
      <c r="Q94" s="298" t="s">
        <v>45</v>
      </c>
      <c r="R94" s="172" t="s">
        <v>46</v>
      </c>
      <c r="S94" s="122"/>
      <c r="T94" s="165"/>
      <c r="U94" s="298" t="s">
        <v>45</v>
      </c>
      <c r="V94" s="172" t="s">
        <v>46</v>
      </c>
      <c r="W94" s="122"/>
      <c r="X94" s="26" t="s">
        <v>73</v>
      </c>
      <c r="Y94" s="28" t="s">
        <v>45</v>
      </c>
      <c r="Z94" s="29" t="s">
        <v>46</v>
      </c>
      <c r="AA94" s="7"/>
      <c r="AB94" s="26" t="s">
        <v>73</v>
      </c>
      <c r="AC94" s="28" t="s">
        <v>45</v>
      </c>
      <c r="AD94" s="29" t="s">
        <v>46</v>
      </c>
      <c r="AE94" s="7"/>
      <c r="AF94" s="61"/>
      <c r="AI94"/>
      <c r="AJ94">
        <v>2020</v>
      </c>
      <c r="AK94">
        <v>2021</v>
      </c>
      <c r="AL94">
        <v>2022</v>
      </c>
      <c r="AM94">
        <v>2023</v>
      </c>
      <c r="AN94">
        <v>2024</v>
      </c>
      <c r="AO94">
        <v>2025</v>
      </c>
    </row>
    <row r="95" spans="1:41" s="2" customFormat="1" ht="57" customHeight="1">
      <c r="B95" s="61"/>
      <c r="C95" s="122"/>
      <c r="D95" s="168" t="s">
        <v>74</v>
      </c>
      <c r="E95" s="257" t="s">
        <v>75</v>
      </c>
      <c r="F95" s="314" t="s">
        <v>54</v>
      </c>
      <c r="G95" s="122"/>
      <c r="H95" s="259"/>
      <c r="I95" s="311"/>
      <c r="J95" s="411"/>
      <c r="K95" s="122"/>
      <c r="L95" s="259"/>
      <c r="M95" s="311"/>
      <c r="N95" s="316"/>
      <c r="O95" s="122"/>
      <c r="P95" s="259"/>
      <c r="Q95" s="311"/>
      <c r="R95" s="316"/>
      <c r="S95" s="122"/>
      <c r="T95" s="259"/>
      <c r="U95" s="311"/>
      <c r="V95" s="411"/>
      <c r="W95" s="122"/>
      <c r="X95" s="41"/>
      <c r="Y95" s="42"/>
      <c r="Z95" s="43"/>
      <c r="AA95" s="8"/>
      <c r="AB95" s="41"/>
      <c r="AC95" s="42"/>
      <c r="AD95" s="43"/>
      <c r="AE95" s="8"/>
      <c r="AF95" s="61"/>
      <c r="AI95" t="str">
        <f>"Scope 2"&amp;$D$93&amp;D95&amp;F95</f>
        <v>Scope 2Location 10: Purchased non-renewable electricitySelect unit</v>
      </c>
      <c r="AJ95" s="40">
        <f>I95</f>
        <v>0</v>
      </c>
      <c r="AK95" s="40">
        <f>M95</f>
        <v>0</v>
      </c>
      <c r="AL95" s="40">
        <f>Q95</f>
        <v>0</v>
      </c>
      <c r="AM95" s="40">
        <f>U95</f>
        <v>0</v>
      </c>
      <c r="AN95" s="40">
        <f>Y95</f>
        <v>0</v>
      </c>
      <c r="AO95" s="40">
        <f>AC95</f>
        <v>0</v>
      </c>
    </row>
    <row r="96" spans="1:41" s="2" customFormat="1" ht="56.25" customHeight="1">
      <c r="B96" s="61"/>
      <c r="C96" s="122"/>
      <c r="D96" s="169" t="s">
        <v>77</v>
      </c>
      <c r="E96" s="257" t="s">
        <v>78</v>
      </c>
      <c r="F96" s="315" t="s">
        <v>54</v>
      </c>
      <c r="G96" s="122"/>
      <c r="H96" s="259"/>
      <c r="I96" s="311"/>
      <c r="J96" s="407"/>
      <c r="K96" s="122"/>
      <c r="L96" s="259"/>
      <c r="M96" s="311"/>
      <c r="N96" s="408"/>
      <c r="O96" s="122"/>
      <c r="P96" s="259"/>
      <c r="Q96" s="311"/>
      <c r="R96" s="408"/>
      <c r="S96" s="122"/>
      <c r="T96" s="259"/>
      <c r="U96" s="311"/>
      <c r="V96" s="407"/>
      <c r="W96" s="122"/>
      <c r="X96" s="21">
        <v>0</v>
      </c>
      <c r="Y96" s="34"/>
      <c r="Z96" s="36"/>
      <c r="AA96" s="8"/>
      <c r="AB96" s="21">
        <v>0</v>
      </c>
      <c r="AC96" s="34"/>
      <c r="AD96" s="36"/>
      <c r="AE96" s="8"/>
      <c r="AF96" s="61"/>
      <c r="AI96" t="str">
        <f>"Scope 2"&amp;$D$93&amp;D96&amp;F96</f>
        <v>Scope 2Location 10: Purchased renewable electricitySelect unit</v>
      </c>
      <c r="AJ96" s="40">
        <f t="shared" ref="AJ96:AJ97" si="107">I96</f>
        <v>0</v>
      </c>
      <c r="AK96" s="40">
        <f t="shared" ref="AK96:AK97" si="108">M96</f>
        <v>0</v>
      </c>
      <c r="AL96" s="40">
        <f t="shared" ref="AL96:AL97" si="109">Q96</f>
        <v>0</v>
      </c>
      <c r="AM96" s="40">
        <f t="shared" ref="AM96:AM97" si="110">U96</f>
        <v>0</v>
      </c>
      <c r="AN96" s="40">
        <f t="shared" ref="AN96:AN97" si="111">Y96</f>
        <v>0</v>
      </c>
      <c r="AO96" s="40">
        <f t="shared" ref="AO96:AO97" si="112">AC96</f>
        <v>0</v>
      </c>
    </row>
    <row r="97" spans="1:41" s="2" customFormat="1" ht="56.25" customHeight="1">
      <c r="B97" s="61"/>
      <c r="C97" s="122"/>
      <c r="D97" s="170" t="s">
        <v>79</v>
      </c>
      <c r="E97" s="258" t="s">
        <v>80</v>
      </c>
      <c r="F97" s="310" t="s">
        <v>54</v>
      </c>
      <c r="G97" s="122"/>
      <c r="H97" s="259"/>
      <c r="I97" s="311"/>
      <c r="J97" s="409"/>
      <c r="K97" s="122"/>
      <c r="L97" s="259"/>
      <c r="M97" s="311"/>
      <c r="N97" s="409"/>
      <c r="O97" s="122"/>
      <c r="P97" s="259"/>
      <c r="Q97" s="311"/>
      <c r="R97" s="409"/>
      <c r="S97" s="122"/>
      <c r="T97" s="259"/>
      <c r="U97" s="311"/>
      <c r="V97" s="409"/>
      <c r="W97" s="122"/>
      <c r="X97" s="22">
        <v>0</v>
      </c>
      <c r="Y97" s="35"/>
      <c r="Z97" s="37"/>
      <c r="AA97" s="8"/>
      <c r="AB97" s="22">
        <v>0</v>
      </c>
      <c r="AC97" s="35"/>
      <c r="AD97" s="37"/>
      <c r="AE97" s="8"/>
      <c r="AF97" s="61"/>
      <c r="AI97" t="str">
        <f>"Scope 2"&amp;$D$93&amp;D97&amp;F97</f>
        <v>Scope 2Location 10: Generated renewable electricitySelect unit</v>
      </c>
      <c r="AJ97" s="40">
        <f t="shared" si="107"/>
        <v>0</v>
      </c>
      <c r="AK97" s="40">
        <f t="shared" si="108"/>
        <v>0</v>
      </c>
      <c r="AL97" s="40">
        <f t="shared" si="109"/>
        <v>0</v>
      </c>
      <c r="AM97" s="40">
        <f t="shared" si="110"/>
        <v>0</v>
      </c>
      <c r="AN97" s="40">
        <f t="shared" si="111"/>
        <v>0</v>
      </c>
      <c r="AO97" s="40">
        <f t="shared" si="112"/>
        <v>0</v>
      </c>
    </row>
    <row r="98" spans="1:41" ht="14.45" customHeight="1">
      <c r="A98" s="2"/>
      <c r="B98" s="61"/>
      <c r="C98" s="122"/>
      <c r="D98" s="162" t="s">
        <v>81</v>
      </c>
      <c r="E98" s="219" t="s">
        <v>43</v>
      </c>
      <c r="F98" s="163" t="s">
        <v>44</v>
      </c>
      <c r="G98" s="122"/>
      <c r="H98" s="165"/>
      <c r="I98" s="298" t="s">
        <v>45</v>
      </c>
      <c r="J98" s="172" t="s">
        <v>46</v>
      </c>
      <c r="K98" s="122"/>
      <c r="L98" s="165"/>
      <c r="M98" s="298" t="s">
        <v>45</v>
      </c>
      <c r="N98" s="172" t="s">
        <v>46</v>
      </c>
      <c r="O98" s="122"/>
      <c r="P98" s="165"/>
      <c r="Q98" s="298" t="s">
        <v>45</v>
      </c>
      <c r="R98" s="172" t="s">
        <v>46</v>
      </c>
      <c r="S98" s="122"/>
      <c r="T98" s="165"/>
      <c r="U98" s="298" t="s">
        <v>45</v>
      </c>
      <c r="V98" s="172" t="s">
        <v>46</v>
      </c>
      <c r="W98" s="122"/>
      <c r="X98" s="26"/>
      <c r="Y98" s="28" t="s">
        <v>45</v>
      </c>
      <c r="Z98" s="29" t="s">
        <v>46</v>
      </c>
      <c r="AA98" s="2"/>
      <c r="AB98" s="26"/>
      <c r="AC98" s="28" t="s">
        <v>45</v>
      </c>
      <c r="AD98" s="29" t="s">
        <v>46</v>
      </c>
      <c r="AE98" s="2"/>
      <c r="AF98" s="61"/>
      <c r="AJ98" s="40"/>
      <c r="AK98" s="40"/>
      <c r="AL98" s="40"/>
      <c r="AM98" s="40"/>
      <c r="AN98" s="40"/>
      <c r="AO98" s="40"/>
    </row>
    <row r="99" spans="1:41" ht="41.25" customHeight="1">
      <c r="A99" s="2"/>
      <c r="B99" s="61"/>
      <c r="C99" s="122"/>
      <c r="D99" s="170" t="s">
        <v>81</v>
      </c>
      <c r="E99" s="258" t="s">
        <v>82</v>
      </c>
      <c r="F99" s="310" t="s">
        <v>54</v>
      </c>
      <c r="G99" s="122"/>
      <c r="H99" s="259"/>
      <c r="I99" s="311"/>
      <c r="J99" s="317"/>
      <c r="K99" s="122"/>
      <c r="L99" s="259"/>
      <c r="M99" s="311"/>
      <c r="N99" s="317"/>
      <c r="O99" s="122"/>
      <c r="P99" s="259"/>
      <c r="Q99" s="311"/>
      <c r="R99" s="317"/>
      <c r="S99" s="122"/>
      <c r="T99" s="259"/>
      <c r="U99" s="311"/>
      <c r="V99" s="317"/>
      <c r="W99" s="122"/>
      <c r="X99" s="22"/>
      <c r="Y99" s="35"/>
      <c r="Z99" s="37"/>
      <c r="AA99" s="2"/>
      <c r="AB99" s="22"/>
      <c r="AC99" s="35"/>
      <c r="AD99" s="37"/>
      <c r="AE99" s="2"/>
      <c r="AF99" s="61"/>
      <c r="AI99" t="str">
        <f>"Scope 2"&amp;$D$93&amp;D99&amp;F99</f>
        <v>Scope 2Location 10: District heatingSelect unit</v>
      </c>
      <c r="AJ99" s="40">
        <f t="shared" ref="AJ99" si="113">I99</f>
        <v>0</v>
      </c>
      <c r="AK99" s="40">
        <f t="shared" ref="AK99" si="114">M99</f>
        <v>0</v>
      </c>
      <c r="AL99" s="40">
        <f t="shared" ref="AL99" si="115">Q99</f>
        <v>0</v>
      </c>
      <c r="AM99" s="40">
        <f t="shared" ref="AM99" si="116">U99</f>
        <v>0</v>
      </c>
      <c r="AN99" s="40">
        <f t="shared" ref="AN99" si="117">Y99</f>
        <v>0</v>
      </c>
      <c r="AO99" s="40">
        <f t="shared" ref="AO99" si="118">AC99</f>
        <v>0</v>
      </c>
    </row>
    <row r="100" spans="1:41" s="2" customFormat="1">
      <c r="B100" s="61"/>
      <c r="C100" s="122"/>
      <c r="D100" s="122"/>
      <c r="E100" s="122"/>
      <c r="F100" s="122"/>
      <c r="G100" s="122"/>
      <c r="H100" s="122"/>
      <c r="I100" s="122"/>
      <c r="J100" s="122"/>
      <c r="K100" s="122"/>
      <c r="L100" s="122"/>
      <c r="M100" s="122"/>
      <c r="N100" s="122"/>
      <c r="O100" s="122"/>
      <c r="P100" s="122"/>
      <c r="Q100" s="122"/>
      <c r="R100" s="122"/>
      <c r="S100" s="122"/>
      <c r="T100" s="122"/>
      <c r="U100" s="122"/>
      <c r="V100" s="122"/>
      <c r="W100" s="122"/>
      <c r="AF100" s="61"/>
    </row>
    <row r="101" spans="1:41">
      <c r="B101" s="61"/>
      <c r="C101" s="61"/>
      <c r="D101" s="61"/>
      <c r="E101" s="61"/>
      <c r="F101" s="61"/>
      <c r="G101" s="61"/>
      <c r="H101" s="61"/>
      <c r="I101" s="119"/>
      <c r="J101" s="61"/>
      <c r="K101" s="61"/>
      <c r="L101" s="61"/>
      <c r="M101" s="119"/>
      <c r="N101" s="61"/>
      <c r="O101" s="61"/>
      <c r="P101" s="61"/>
      <c r="Q101" s="119"/>
      <c r="R101" s="61"/>
      <c r="S101" s="61"/>
      <c r="T101" s="61"/>
      <c r="U101" s="119"/>
      <c r="V101" s="61"/>
      <c r="W101" s="61"/>
      <c r="X101" s="61"/>
      <c r="Y101" s="119"/>
      <c r="Z101" s="61"/>
      <c r="AA101" s="61"/>
      <c r="AB101" s="61"/>
      <c r="AC101" s="119"/>
      <c r="AD101" s="61"/>
      <c r="AE101" s="61"/>
      <c r="AF101" s="61"/>
    </row>
    <row r="102" spans="1:41"/>
  </sheetData>
  <sheetProtection algorithmName="SHA-512" hashValue="ddhcXHQWLAalx2hL/sEE2P5AiC2aCwXyTobiNLlSqvDxNBzhbVucXx3N5RQsvbJSylKNqNN6M3ofPdmQ/+KDiA==" saltValue="N6IoHkyGYF1BmoEozCClOA==" spinCount="100000" sheet="1" selectLockedCells="1" sort="0" autoFilter="0" pivotTables="0"/>
  <mergeCells count="69">
    <mergeCell ref="X21:Z21"/>
    <mergeCell ref="AB21:AD21"/>
    <mergeCell ref="AB37:AD37"/>
    <mergeCell ref="AB29:AD29"/>
    <mergeCell ref="AB17:AD17"/>
    <mergeCell ref="X77:Z77"/>
    <mergeCell ref="AB77:AD77"/>
    <mergeCell ref="X45:Z45"/>
    <mergeCell ref="AB45:AD45"/>
    <mergeCell ref="AB53:AD53"/>
    <mergeCell ref="H93:J93"/>
    <mergeCell ref="L93:N93"/>
    <mergeCell ref="P93:R93"/>
    <mergeCell ref="T93:V93"/>
    <mergeCell ref="X93:Z93"/>
    <mergeCell ref="AB93:AD93"/>
    <mergeCell ref="X61:Z61"/>
    <mergeCell ref="AB61:AD61"/>
    <mergeCell ref="H69:J69"/>
    <mergeCell ref="L69:N69"/>
    <mergeCell ref="P69:R69"/>
    <mergeCell ref="T69:V69"/>
    <mergeCell ref="X69:Z69"/>
    <mergeCell ref="AB69:AD69"/>
    <mergeCell ref="H77:J77"/>
    <mergeCell ref="L77:N77"/>
    <mergeCell ref="P77:R77"/>
    <mergeCell ref="T77:V77"/>
    <mergeCell ref="AB85:AD85"/>
    <mergeCell ref="H85:J85"/>
    <mergeCell ref="L85:N85"/>
    <mergeCell ref="H53:J53"/>
    <mergeCell ref="L53:N53"/>
    <mergeCell ref="P53:R53"/>
    <mergeCell ref="T53:V53"/>
    <mergeCell ref="X53:Z53"/>
    <mergeCell ref="H37:J37"/>
    <mergeCell ref="L37:N37"/>
    <mergeCell ref="P37:R37"/>
    <mergeCell ref="T37:V37"/>
    <mergeCell ref="X37:Z37"/>
    <mergeCell ref="C4:W4"/>
    <mergeCell ref="C6:W14"/>
    <mergeCell ref="H21:J21"/>
    <mergeCell ref="L21:N21"/>
    <mergeCell ref="P21:R21"/>
    <mergeCell ref="T21:V21"/>
    <mergeCell ref="D15:F15"/>
    <mergeCell ref="H29:J29"/>
    <mergeCell ref="L29:N29"/>
    <mergeCell ref="P29:R29"/>
    <mergeCell ref="T29:V29"/>
    <mergeCell ref="X29:Z29"/>
    <mergeCell ref="P85:R85"/>
    <mergeCell ref="T85:V85"/>
    <mergeCell ref="X85:Z85"/>
    <mergeCell ref="H17:J17"/>
    <mergeCell ref="L17:N17"/>
    <mergeCell ref="P17:R17"/>
    <mergeCell ref="T17:V17"/>
    <mergeCell ref="X17:Z17"/>
    <mergeCell ref="H45:J45"/>
    <mergeCell ref="L45:N45"/>
    <mergeCell ref="P45:R45"/>
    <mergeCell ref="T45:V45"/>
    <mergeCell ref="H61:J61"/>
    <mergeCell ref="L61:N61"/>
    <mergeCell ref="P61:R61"/>
    <mergeCell ref="T61:V61"/>
  </mergeCells>
  <dataValidations count="2">
    <dataValidation type="decimal" allowBlank="1" showInputMessage="1" showErrorMessage="1" errorTitle="Incorrect emission factor" error="The average emission factor for purchased electricity in the EU is between 0 and 1.5. Please fill in a value between this range to continue." sqref="AB95 X95 X63 X23 AB23 AB71 X71 AB87 X31 AB31 AB55 X55 X87 X39 AB39 AB63 AB79 X79 X47 AB47" xr:uid="{00000000-0002-0000-0400-000000000000}">
      <formula1>0</formula1>
      <formula2>1.5</formula2>
    </dataValidation>
    <dataValidation type="decimal" allowBlank="1" showInputMessage="1" showErrorMessage="1" errorTitle="Incorrect value" error="The average emission factor for electricity in the EU is between 0 and 1.5. Please fill in a emission factor that falls within this range." sqref="T99 H23:H25 H31:H33 H39:H41 H47:H49 H55:H57 H63:H65 H71:H73 H79:H81 H87:H89 H19 L19 P19 T19 X19 AB19 L23:L25 P23:P25 T23:T25 T27 P27 L27 H27 L31:L33 P31:P33 T31:T33 H35 L35 P35 T35 L39:L41 P39:P41 T39:T41 H43 L43 P43 T43 H51 L47:L49 L51 P47:P49 P51 T47:T49 T51 H59 L55:L57 L59 P55:P57 P59 T55:T57 T59 L63:L65 P63:P65 T63:T65 H67 L67 P67 T67 H75 L71:L73 L75 P71:P73 P75 T71:T73 T75 L79:L81 P79:P81 T79:T81 L87:L89 P87:P89 T87:T89 L95:L97 P95:P97 T95:T97 H83 L83 P83 T83 H91 L91 P91 T91 H99 L99 P99 H95:H97" xr:uid="{00000000-0002-0000-0400-000001000000}">
      <formula1>0</formula1>
      <formula2>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Dropdowns!$D$3:$D$5</xm:f>
          </x14:formula1>
          <xm:sqref>F23:F25 F31:F33 F39:F41 F47:F49 F55:F57 F63:F65 F71:F73 F79:F81 F87:F89 F95:F97</xm:sqref>
        </x14:dataValidation>
        <x14:dataValidation type="list" allowBlank="1" showInputMessage="1" showErrorMessage="1" xr:uid="{00000000-0002-0000-0400-000003000000}">
          <x14:formula1>
            <xm:f>Dropdowns!$F$3:$F$6</xm:f>
          </x14:formula1>
          <xm:sqref>F27 F35 F43 F51 F59 F67 F75 F83 F91 F99</xm:sqref>
        </x14:dataValidation>
        <x14:dataValidation type="list" allowBlank="1" showInputMessage="1" showErrorMessage="1" xr:uid="{00000000-0002-0000-0400-000004000000}">
          <x14:formula1>
            <xm:f>Dropdowns!$K$3:$K$5</xm:f>
          </x14:formula1>
          <xm:sqref>F19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AJ92"/>
  <sheetViews>
    <sheetView showGridLines="0" zoomScale="80" zoomScaleNormal="80" workbookViewId="0">
      <selection activeCell="G22" sqref="G22"/>
    </sheetView>
  </sheetViews>
  <sheetFormatPr defaultColWidth="0" defaultRowHeight="14.65" customHeight="1" zeroHeight="1" outlineLevelCol="1"/>
  <cols>
    <col min="1" max="1" width="2.7109375" customWidth="1"/>
    <col min="2" max="3" width="8.7109375" customWidth="1"/>
    <col min="4" max="4" width="17.5703125" customWidth="1"/>
    <col min="5" max="6" width="22.42578125" customWidth="1"/>
    <col min="7" max="7" width="11.7109375" style="33" customWidth="1"/>
    <col min="8" max="8" width="4.7109375" customWidth="1"/>
    <col min="9" max="9" width="15.7109375" customWidth="1"/>
    <col min="10" max="10" width="19.28515625" customWidth="1"/>
    <col min="11" max="11" width="8.7109375" customWidth="1"/>
    <col min="12" max="12" width="15.7109375" customWidth="1"/>
    <col min="13" max="13" width="19.28515625" customWidth="1"/>
    <col min="14" max="14" width="8.7109375" customWidth="1"/>
    <col min="15" max="15" width="15.7109375" customWidth="1"/>
    <col min="16" max="16" width="19.28515625" customWidth="1"/>
    <col min="17" max="17" width="8.7109375" customWidth="1"/>
    <col min="18" max="18" width="15.7109375" customWidth="1"/>
    <col min="19" max="19" width="19.28515625" customWidth="1"/>
    <col min="20" max="20" width="8.7109375" customWidth="1"/>
    <col min="21" max="21" width="15.7109375" hidden="1" customWidth="1" outlineLevel="1"/>
    <col min="22" max="22" width="19.28515625" hidden="1" customWidth="1" outlineLevel="1"/>
    <col min="23" max="23" width="8.7109375" hidden="1" customWidth="1" outlineLevel="1"/>
    <col min="24" max="24" width="15.7109375" hidden="1" customWidth="1" outlineLevel="1"/>
    <col min="25" max="25" width="19.28515625" hidden="1" customWidth="1" outlineLevel="1"/>
    <col min="26" max="26" width="8.7109375" hidden="1" customWidth="1" outlineLevel="1"/>
    <col min="27" max="27" width="8.7109375" customWidth="1" collapsed="1"/>
    <col min="28" max="28" width="2.7109375" customWidth="1"/>
    <col min="29" max="34" width="8.7109375" style="2" hidden="1" customWidth="1"/>
    <col min="35" max="36" width="0" style="2" hidden="1" customWidth="1"/>
    <col min="37" max="16384" width="8.7109375" style="2" hidden="1"/>
  </cols>
  <sheetData>
    <row r="1" spans="2:27" s="2" customFormat="1" ht="15">
      <c r="G1" s="31"/>
    </row>
    <row r="2" spans="2:27" s="69" customFormat="1" ht="58.5" customHeight="1">
      <c r="B2" s="71"/>
      <c r="C2" s="71" t="s">
        <v>83</v>
      </c>
      <c r="D2" s="67"/>
      <c r="E2" s="67"/>
      <c r="F2" s="67"/>
      <c r="G2" s="72"/>
      <c r="H2" s="67"/>
      <c r="I2" s="67"/>
      <c r="J2" s="67"/>
      <c r="K2" s="67"/>
      <c r="L2" s="67"/>
      <c r="M2" s="67"/>
      <c r="N2" s="67"/>
      <c r="O2" s="67"/>
      <c r="P2" s="67"/>
      <c r="Q2" s="67"/>
      <c r="R2" s="67"/>
      <c r="S2" s="67"/>
      <c r="T2" s="67"/>
      <c r="U2" s="67"/>
      <c r="V2" s="67"/>
      <c r="W2" s="67"/>
      <c r="X2" s="67"/>
      <c r="Y2" s="67"/>
      <c r="Z2" s="67"/>
      <c r="AA2" s="67"/>
    </row>
    <row r="3" spans="2:27" s="2" customFormat="1" ht="30" customHeight="1">
      <c r="B3" s="61"/>
      <c r="C3" s="61"/>
      <c r="D3" s="76" t="s">
        <v>5</v>
      </c>
      <c r="E3" s="61"/>
      <c r="F3" s="61"/>
      <c r="G3" s="120"/>
      <c r="H3" s="61"/>
      <c r="I3" s="61"/>
      <c r="J3" s="61"/>
      <c r="K3" s="61"/>
      <c r="L3" s="61"/>
      <c r="M3" s="61"/>
      <c r="N3" s="61"/>
      <c r="O3" s="61"/>
      <c r="P3" s="61"/>
      <c r="Q3" s="61"/>
      <c r="R3" s="61"/>
      <c r="S3" s="61"/>
      <c r="T3" s="61"/>
      <c r="U3" s="61"/>
      <c r="V3" s="61"/>
      <c r="W3" s="61"/>
      <c r="X3" s="61"/>
      <c r="Y3" s="61"/>
      <c r="Z3" s="61"/>
      <c r="AA3" s="61"/>
    </row>
    <row r="4" spans="2:27" s="2" customFormat="1" ht="21.6" customHeight="1">
      <c r="B4" s="61"/>
      <c r="C4" s="433" t="s">
        <v>84</v>
      </c>
      <c r="D4" s="433"/>
      <c r="E4" s="433"/>
      <c r="F4" s="433"/>
      <c r="G4" s="433"/>
      <c r="H4" s="433"/>
      <c r="I4" s="433"/>
      <c r="J4" s="433"/>
      <c r="K4" s="433"/>
      <c r="L4" s="433"/>
      <c r="M4" s="433"/>
      <c r="N4" s="433"/>
      <c r="O4" s="433"/>
      <c r="P4" s="433"/>
      <c r="Q4" s="433"/>
      <c r="R4" s="433"/>
      <c r="S4" s="433"/>
      <c r="T4" s="433"/>
      <c r="U4" s="1"/>
      <c r="V4" s="1"/>
      <c r="W4" s="1"/>
      <c r="X4" s="1"/>
      <c r="Y4" s="1"/>
      <c r="Z4" s="1"/>
      <c r="AA4" s="61"/>
    </row>
    <row r="5" spans="2:27" s="2" customFormat="1" ht="30" customHeight="1">
      <c r="B5" s="61"/>
      <c r="C5" s="90"/>
      <c r="D5" s="76" t="s">
        <v>37</v>
      </c>
      <c r="E5" s="61"/>
      <c r="F5" s="61"/>
      <c r="G5" s="120"/>
      <c r="H5" s="61"/>
      <c r="I5" s="61"/>
      <c r="J5" s="61"/>
      <c r="K5" s="61"/>
      <c r="L5" s="61"/>
      <c r="M5" s="61"/>
      <c r="N5" s="61"/>
      <c r="O5" s="61"/>
      <c r="P5" s="61"/>
      <c r="Q5" s="61"/>
      <c r="R5" s="61"/>
      <c r="S5" s="61"/>
      <c r="T5" s="61"/>
      <c r="U5" s="61"/>
      <c r="V5" s="61"/>
      <c r="W5" s="61"/>
      <c r="X5" s="61"/>
      <c r="Y5" s="61"/>
      <c r="Z5" s="61"/>
      <c r="AA5" s="61"/>
    </row>
    <row r="6" spans="2:27" s="2" customFormat="1" ht="30" customHeight="1">
      <c r="B6" s="61"/>
      <c r="C6" s="504" t="s">
        <v>85</v>
      </c>
      <c r="D6" s="504"/>
      <c r="E6" s="504"/>
      <c r="F6" s="504"/>
      <c r="G6" s="504"/>
      <c r="H6" s="504"/>
      <c r="I6" s="504"/>
      <c r="J6" s="504"/>
      <c r="K6" s="504"/>
      <c r="L6" s="504"/>
      <c r="M6" s="504"/>
      <c r="N6" s="504"/>
      <c r="O6" s="504"/>
      <c r="P6" s="504"/>
      <c r="Q6" s="504"/>
      <c r="R6" s="504"/>
      <c r="S6" s="504"/>
      <c r="T6" s="504"/>
      <c r="U6" s="1"/>
      <c r="V6" s="1"/>
      <c r="W6" s="1"/>
      <c r="X6" s="1"/>
      <c r="Y6" s="1"/>
      <c r="Z6" s="1"/>
      <c r="AA6" s="61"/>
    </row>
    <row r="7" spans="2:27" s="2" customFormat="1" ht="30" customHeight="1">
      <c r="B7" s="61"/>
      <c r="C7" s="504"/>
      <c r="D7" s="504"/>
      <c r="E7" s="504"/>
      <c r="F7" s="504"/>
      <c r="G7" s="504"/>
      <c r="H7" s="504"/>
      <c r="I7" s="504"/>
      <c r="J7" s="504"/>
      <c r="K7" s="504"/>
      <c r="L7" s="504"/>
      <c r="M7" s="504"/>
      <c r="N7" s="504"/>
      <c r="O7" s="504"/>
      <c r="P7" s="504"/>
      <c r="Q7" s="504"/>
      <c r="R7" s="504"/>
      <c r="S7" s="504"/>
      <c r="T7" s="504"/>
      <c r="U7" s="1"/>
      <c r="V7" s="1"/>
      <c r="W7" s="1"/>
      <c r="X7" s="1"/>
      <c r="Y7" s="1"/>
      <c r="Z7" s="1"/>
      <c r="AA7" s="61"/>
    </row>
    <row r="8" spans="2:27" s="2" customFormat="1" ht="30" customHeight="1">
      <c r="B8" s="61"/>
      <c r="C8" s="504"/>
      <c r="D8" s="504"/>
      <c r="E8" s="504"/>
      <c r="F8" s="504"/>
      <c r="G8" s="504"/>
      <c r="H8" s="504"/>
      <c r="I8" s="504"/>
      <c r="J8" s="504"/>
      <c r="K8" s="504"/>
      <c r="L8" s="504"/>
      <c r="M8" s="504"/>
      <c r="N8" s="504"/>
      <c r="O8" s="504"/>
      <c r="P8" s="504"/>
      <c r="Q8" s="504"/>
      <c r="R8" s="504"/>
      <c r="S8" s="504"/>
      <c r="T8" s="504"/>
      <c r="U8" s="1"/>
      <c r="V8" s="1"/>
      <c r="W8" s="1"/>
      <c r="X8" s="1"/>
      <c r="Y8" s="1"/>
      <c r="Z8" s="1"/>
      <c r="AA8" s="61"/>
    </row>
    <row r="9" spans="2:27" s="2" customFormat="1" ht="30" customHeight="1">
      <c r="B9" s="61"/>
      <c r="C9" s="504"/>
      <c r="D9" s="504"/>
      <c r="E9" s="504"/>
      <c r="F9" s="504"/>
      <c r="G9" s="504"/>
      <c r="H9" s="504"/>
      <c r="I9" s="504"/>
      <c r="J9" s="504"/>
      <c r="K9" s="504"/>
      <c r="L9" s="504"/>
      <c r="M9" s="504"/>
      <c r="N9" s="504"/>
      <c r="O9" s="504"/>
      <c r="P9" s="504"/>
      <c r="Q9" s="504"/>
      <c r="R9" s="504"/>
      <c r="S9" s="504"/>
      <c r="T9" s="504"/>
      <c r="U9" s="1"/>
      <c r="V9" s="1"/>
      <c r="W9" s="1"/>
      <c r="X9" s="1"/>
      <c r="Y9" s="1"/>
      <c r="Z9" s="1"/>
      <c r="AA9" s="61"/>
    </row>
    <row r="10" spans="2:27" s="2" customFormat="1" ht="30" customHeight="1">
      <c r="B10" s="61"/>
      <c r="C10" s="504"/>
      <c r="D10" s="504"/>
      <c r="E10" s="504"/>
      <c r="F10" s="504"/>
      <c r="G10" s="504"/>
      <c r="H10" s="504"/>
      <c r="I10" s="504"/>
      <c r="J10" s="504"/>
      <c r="K10" s="504"/>
      <c r="L10" s="504"/>
      <c r="M10" s="504"/>
      <c r="N10" s="504"/>
      <c r="O10" s="504"/>
      <c r="P10" s="504"/>
      <c r="Q10" s="504"/>
      <c r="R10" s="504"/>
      <c r="S10" s="504"/>
      <c r="T10" s="504"/>
      <c r="U10" s="1"/>
      <c r="V10" s="1"/>
      <c r="W10" s="1"/>
      <c r="X10" s="1"/>
      <c r="Y10" s="1"/>
      <c r="Z10" s="1"/>
      <c r="AA10" s="61"/>
    </row>
    <row r="11" spans="2:27" s="2" customFormat="1" ht="30" customHeight="1">
      <c r="B11" s="61"/>
      <c r="C11" s="504"/>
      <c r="D11" s="504"/>
      <c r="E11" s="504"/>
      <c r="F11" s="504"/>
      <c r="G11" s="504"/>
      <c r="H11" s="504"/>
      <c r="I11" s="504"/>
      <c r="J11" s="504"/>
      <c r="K11" s="504"/>
      <c r="L11" s="504"/>
      <c r="M11" s="504"/>
      <c r="N11" s="504"/>
      <c r="O11" s="504"/>
      <c r="P11" s="504"/>
      <c r="Q11" s="504"/>
      <c r="R11" s="504"/>
      <c r="S11" s="504"/>
      <c r="T11" s="504"/>
      <c r="U11" s="1"/>
      <c r="V11" s="1"/>
      <c r="W11" s="1"/>
      <c r="X11" s="1"/>
      <c r="Y11" s="1"/>
      <c r="Z11" s="1"/>
      <c r="AA11" s="61"/>
    </row>
    <row r="12" spans="2:27" s="2" customFormat="1" ht="30" customHeight="1">
      <c r="B12" s="61"/>
      <c r="C12" s="504"/>
      <c r="D12" s="504"/>
      <c r="E12" s="504"/>
      <c r="F12" s="504"/>
      <c r="G12" s="504"/>
      <c r="H12" s="504"/>
      <c r="I12" s="504"/>
      <c r="J12" s="504"/>
      <c r="K12" s="504"/>
      <c r="L12" s="504"/>
      <c r="M12" s="504"/>
      <c r="N12" s="504"/>
      <c r="O12" s="504"/>
      <c r="P12" s="504"/>
      <c r="Q12" s="504"/>
      <c r="R12" s="504"/>
      <c r="S12" s="504"/>
      <c r="T12" s="504"/>
      <c r="U12" s="1"/>
      <c r="V12" s="1"/>
      <c r="W12" s="1"/>
      <c r="X12" s="1"/>
      <c r="Y12" s="1"/>
      <c r="Z12" s="1"/>
      <c r="AA12" s="61"/>
    </row>
    <row r="13" spans="2:27" s="2" customFormat="1" ht="30" customHeight="1">
      <c r="B13" s="61"/>
      <c r="C13" s="504"/>
      <c r="D13" s="504"/>
      <c r="E13" s="504"/>
      <c r="F13" s="504"/>
      <c r="G13" s="504"/>
      <c r="H13" s="504"/>
      <c r="I13" s="504"/>
      <c r="J13" s="504"/>
      <c r="K13" s="504"/>
      <c r="L13" s="504"/>
      <c r="M13" s="504"/>
      <c r="N13" s="504"/>
      <c r="O13" s="504"/>
      <c r="P13" s="504"/>
      <c r="Q13" s="504"/>
      <c r="R13" s="504"/>
      <c r="S13" s="504"/>
      <c r="T13" s="504"/>
      <c r="U13" s="1"/>
      <c r="V13" s="1"/>
      <c r="W13" s="1"/>
      <c r="X13" s="1"/>
      <c r="Y13" s="1"/>
      <c r="Z13" s="1"/>
      <c r="AA13" s="61"/>
    </row>
    <row r="14" spans="2:27" s="2" customFormat="1" ht="30" customHeight="1">
      <c r="B14" s="61"/>
      <c r="C14" s="504"/>
      <c r="D14" s="504"/>
      <c r="E14" s="504"/>
      <c r="F14" s="504"/>
      <c r="G14" s="504"/>
      <c r="H14" s="504"/>
      <c r="I14" s="504"/>
      <c r="J14" s="504"/>
      <c r="K14" s="504"/>
      <c r="L14" s="504"/>
      <c r="M14" s="504"/>
      <c r="N14" s="504"/>
      <c r="O14" s="504"/>
      <c r="P14" s="504"/>
      <c r="Q14" s="504"/>
      <c r="R14" s="504"/>
      <c r="S14" s="504"/>
      <c r="T14" s="504"/>
      <c r="U14" s="1"/>
      <c r="V14" s="1"/>
      <c r="W14" s="1"/>
      <c r="X14" s="1"/>
      <c r="Y14" s="1"/>
      <c r="Z14" s="1"/>
      <c r="AA14" s="61"/>
    </row>
    <row r="15" spans="2:27" s="2" customFormat="1" ht="30" customHeight="1">
      <c r="B15" s="61"/>
      <c r="C15" s="504"/>
      <c r="D15" s="504"/>
      <c r="E15" s="504"/>
      <c r="F15" s="504"/>
      <c r="G15" s="504"/>
      <c r="H15" s="504"/>
      <c r="I15" s="504"/>
      <c r="J15" s="504"/>
      <c r="K15" s="504"/>
      <c r="L15" s="504"/>
      <c r="M15" s="504"/>
      <c r="N15" s="504"/>
      <c r="O15" s="504"/>
      <c r="P15" s="504"/>
      <c r="Q15" s="504"/>
      <c r="R15" s="504"/>
      <c r="S15" s="504"/>
      <c r="T15" s="504"/>
      <c r="U15" s="1"/>
      <c r="V15" s="1"/>
      <c r="W15" s="1"/>
      <c r="X15" s="1"/>
      <c r="Y15" s="1"/>
      <c r="Z15" s="1"/>
      <c r="AA15" s="61"/>
    </row>
    <row r="16" spans="2:27" s="2" customFormat="1" ht="30" customHeight="1">
      <c r="B16" s="61"/>
      <c r="C16" s="504"/>
      <c r="D16" s="504"/>
      <c r="E16" s="504"/>
      <c r="F16" s="504"/>
      <c r="G16" s="504"/>
      <c r="H16" s="504"/>
      <c r="I16" s="504"/>
      <c r="J16" s="504"/>
      <c r="K16" s="504"/>
      <c r="L16" s="504"/>
      <c r="M16" s="504"/>
      <c r="N16" s="504"/>
      <c r="O16" s="504"/>
      <c r="P16" s="504"/>
      <c r="Q16" s="504"/>
      <c r="R16" s="504"/>
      <c r="S16" s="504"/>
      <c r="T16" s="504"/>
      <c r="U16" s="1"/>
      <c r="V16" s="1"/>
      <c r="W16" s="1"/>
      <c r="X16" s="1"/>
      <c r="Y16" s="1"/>
      <c r="Z16" s="1"/>
      <c r="AA16" s="61"/>
    </row>
    <row r="17" spans="1:36" ht="30" customHeight="1">
      <c r="A17" s="2"/>
      <c r="B17" s="61"/>
      <c r="C17" s="90"/>
      <c r="D17" s="474" t="s">
        <v>86</v>
      </c>
      <c r="E17" s="474"/>
      <c r="F17" s="474"/>
      <c r="G17" s="120"/>
      <c r="H17" s="61"/>
      <c r="I17" s="61"/>
      <c r="J17" s="61"/>
      <c r="K17" s="61"/>
      <c r="L17" s="61"/>
      <c r="M17" s="61"/>
      <c r="N17" s="61"/>
      <c r="O17" s="61"/>
      <c r="P17" s="61"/>
      <c r="Q17" s="61"/>
      <c r="R17" s="61"/>
      <c r="S17" s="61"/>
      <c r="T17" s="61"/>
      <c r="U17" s="61"/>
      <c r="V17" s="61"/>
      <c r="W17" s="61"/>
      <c r="X17" s="61"/>
      <c r="Y17" s="61"/>
      <c r="Z17" s="61"/>
      <c r="AA17" s="61"/>
      <c r="AB17" s="2"/>
    </row>
    <row r="18" spans="1:36" ht="14.65" customHeight="1">
      <c r="A18" s="2"/>
      <c r="B18" s="61"/>
      <c r="C18" s="127"/>
      <c r="D18" s="127"/>
      <c r="E18" s="127"/>
      <c r="F18" s="127"/>
      <c r="G18" s="126"/>
      <c r="H18" s="127"/>
      <c r="I18" s="127"/>
      <c r="J18" s="127"/>
      <c r="K18" s="127"/>
      <c r="L18" s="127"/>
      <c r="M18" s="127"/>
      <c r="N18" s="127"/>
      <c r="O18" s="127"/>
      <c r="P18" s="127"/>
      <c r="Q18" s="127"/>
      <c r="R18" s="127"/>
      <c r="S18" s="127"/>
      <c r="T18" s="127"/>
      <c r="U18" s="4"/>
      <c r="V18" s="4"/>
      <c r="W18" s="4"/>
      <c r="X18" s="4"/>
      <c r="Y18" s="4"/>
      <c r="Z18" s="4"/>
      <c r="AA18" s="61"/>
      <c r="AB18" s="2"/>
    </row>
    <row r="19" spans="1:36" ht="14.65" customHeight="1">
      <c r="A19" s="2"/>
      <c r="B19" s="61"/>
      <c r="C19" s="127"/>
      <c r="D19" s="509" t="s">
        <v>87</v>
      </c>
      <c r="E19" s="510"/>
      <c r="F19" s="510"/>
      <c r="G19" s="511"/>
      <c r="H19" s="127"/>
      <c r="I19" s="127"/>
      <c r="J19" s="127"/>
      <c r="K19" s="127"/>
      <c r="L19" s="127"/>
      <c r="M19" s="127"/>
      <c r="N19" s="127"/>
      <c r="O19" s="127"/>
      <c r="P19" s="127"/>
      <c r="Q19" s="127"/>
      <c r="R19" s="127"/>
      <c r="S19" s="127"/>
      <c r="T19" s="127"/>
      <c r="U19" s="4"/>
      <c r="V19" s="4"/>
      <c r="W19" s="4"/>
      <c r="X19" s="4"/>
      <c r="Y19" s="4"/>
      <c r="Z19" s="4"/>
      <c r="AA19" s="61"/>
      <c r="AB19" s="2"/>
    </row>
    <row r="20" spans="1:36" ht="22.5" customHeight="1">
      <c r="A20" s="2"/>
      <c r="B20" s="61"/>
      <c r="C20" s="127"/>
      <c r="D20" s="505" t="s">
        <v>88</v>
      </c>
      <c r="E20" s="506"/>
      <c r="F20" s="507"/>
      <c r="G20" s="508"/>
      <c r="H20" s="127"/>
      <c r="I20" s="502">
        <v>2020</v>
      </c>
      <c r="J20" s="503"/>
      <c r="K20" s="128"/>
      <c r="L20" s="502">
        <v>2021</v>
      </c>
      <c r="M20" s="503"/>
      <c r="N20" s="128"/>
      <c r="O20" s="502">
        <v>2022</v>
      </c>
      <c r="P20" s="503"/>
      <c r="Q20" s="128"/>
      <c r="R20" s="502">
        <v>2023</v>
      </c>
      <c r="S20" s="503"/>
      <c r="T20" s="128"/>
      <c r="U20" s="500">
        <v>2024</v>
      </c>
      <c r="V20" s="501"/>
      <c r="W20" s="6"/>
      <c r="X20" s="500">
        <v>2025</v>
      </c>
      <c r="Y20" s="501"/>
      <c r="Z20" s="4"/>
      <c r="AA20" s="61"/>
      <c r="AB20" s="2"/>
    </row>
    <row r="21" spans="1:36" ht="15" customHeight="1">
      <c r="A21" s="2"/>
      <c r="B21" s="61"/>
      <c r="C21" s="127"/>
      <c r="D21" s="173" t="s">
        <v>89</v>
      </c>
      <c r="E21" s="174" t="s">
        <v>42</v>
      </c>
      <c r="F21" s="175"/>
      <c r="G21" s="176" t="s">
        <v>44</v>
      </c>
      <c r="H21" s="127"/>
      <c r="I21" s="432" t="s">
        <v>45</v>
      </c>
      <c r="J21" s="423" t="s">
        <v>46</v>
      </c>
      <c r="K21" s="128"/>
      <c r="L21" s="432" t="s">
        <v>45</v>
      </c>
      <c r="M21" s="423" t="s">
        <v>46</v>
      </c>
      <c r="N21" s="128"/>
      <c r="O21" s="432" t="s">
        <v>45</v>
      </c>
      <c r="P21" s="423" t="s">
        <v>46</v>
      </c>
      <c r="Q21" s="128"/>
      <c r="R21" s="432" t="s">
        <v>45</v>
      </c>
      <c r="S21" s="423" t="s">
        <v>46</v>
      </c>
      <c r="T21" s="128"/>
      <c r="U21" s="14" t="s">
        <v>45</v>
      </c>
      <c r="V21" s="15" t="s">
        <v>46</v>
      </c>
      <c r="W21" s="6"/>
      <c r="X21" s="14" t="s">
        <v>45</v>
      </c>
      <c r="Y21" s="15" t="s">
        <v>46</v>
      </c>
      <c r="Z21" s="4"/>
      <c r="AA21" s="61"/>
      <c r="AB21" s="2"/>
      <c r="AE21" s="2">
        <v>2020</v>
      </c>
      <c r="AF21" s="2">
        <v>2021</v>
      </c>
      <c r="AG21" s="2">
        <v>2022</v>
      </c>
      <c r="AH21" s="2">
        <v>2023</v>
      </c>
      <c r="AI21" s="2">
        <v>2024</v>
      </c>
      <c r="AJ21" s="2">
        <v>2025</v>
      </c>
    </row>
    <row r="22" spans="1:36" ht="29.1" customHeight="1">
      <c r="A22" s="2"/>
      <c r="B22" s="61"/>
      <c r="C22" s="127"/>
      <c r="D22" s="512" t="s">
        <v>90</v>
      </c>
      <c r="E22" s="177" t="s">
        <v>91</v>
      </c>
      <c r="F22" s="178"/>
      <c r="G22" s="322" t="s">
        <v>54</v>
      </c>
      <c r="H22" s="127"/>
      <c r="I22" s="427"/>
      <c r="J22" s="415"/>
      <c r="K22" s="128"/>
      <c r="L22" s="427"/>
      <c r="M22" s="415"/>
      <c r="N22" s="128"/>
      <c r="O22" s="427"/>
      <c r="P22" s="415"/>
      <c r="Q22" s="128"/>
      <c r="R22" s="427"/>
      <c r="S22" s="415"/>
      <c r="T22" s="128"/>
      <c r="U22" s="318"/>
      <c r="V22" s="38"/>
      <c r="W22" s="6"/>
      <c r="X22" s="318"/>
      <c r="Y22" s="38"/>
      <c r="Z22" s="4"/>
      <c r="AA22" s="61"/>
      <c r="AB22" s="2"/>
      <c r="AD22" s="2" t="str">
        <f>"Scope 3"&amp;$D$19&amp;$D$22&amp;G22&amp;E22</f>
        <v>Scope 3All LocationsFlightsSelect unitCompany flights (&lt;700km one-way)</v>
      </c>
      <c r="AE22" s="53">
        <f>I22</f>
        <v>0</v>
      </c>
      <c r="AF22" s="53">
        <f>L22</f>
        <v>0</v>
      </c>
      <c r="AG22" s="53">
        <f>O22</f>
        <v>0</v>
      </c>
      <c r="AH22" s="53">
        <f>R22</f>
        <v>0</v>
      </c>
      <c r="AI22" s="53">
        <f>U22</f>
        <v>0</v>
      </c>
      <c r="AJ22" s="53">
        <f>X22</f>
        <v>0</v>
      </c>
    </row>
    <row r="23" spans="1:36" ht="29.1" customHeight="1">
      <c r="A23" s="2"/>
      <c r="B23" s="61"/>
      <c r="C23" s="127"/>
      <c r="D23" s="512"/>
      <c r="E23" s="179" t="s">
        <v>92</v>
      </c>
      <c r="F23" s="180"/>
      <c r="G23" s="322" t="s">
        <v>54</v>
      </c>
      <c r="H23" s="127"/>
      <c r="I23" s="429"/>
      <c r="J23" s="417"/>
      <c r="K23" s="128"/>
      <c r="L23" s="429"/>
      <c r="M23" s="417"/>
      <c r="N23" s="128"/>
      <c r="O23" s="429"/>
      <c r="P23" s="417"/>
      <c r="Q23" s="128"/>
      <c r="R23" s="429"/>
      <c r="S23" s="417"/>
      <c r="T23" s="128"/>
      <c r="U23" s="319"/>
      <c r="V23" s="43"/>
      <c r="W23" s="6"/>
      <c r="X23" s="319"/>
      <c r="Y23" s="43"/>
      <c r="Z23" s="4"/>
      <c r="AA23" s="61"/>
      <c r="AB23" s="2"/>
      <c r="AD23" s="2" t="str">
        <f t="shared" ref="AD23:AD24" si="0">"Scope 3"&amp;$D$19&amp;$D$22&amp;G23&amp;E23</f>
        <v>Scope 3All LocationsFlightsSelect unitCompany flights (700km - 2500km one-way)</v>
      </c>
      <c r="AE23" s="53">
        <f t="shared" ref="AE23:AE24" si="1">I23</f>
        <v>0</v>
      </c>
      <c r="AF23" s="53">
        <f t="shared" ref="AF23:AF24" si="2">L23</f>
        <v>0</v>
      </c>
      <c r="AG23" s="53">
        <f t="shared" ref="AG23:AG24" si="3">O23</f>
        <v>0</v>
      </c>
      <c r="AH23" s="53">
        <f t="shared" ref="AH23:AH24" si="4">R23</f>
        <v>0</v>
      </c>
      <c r="AI23" s="53">
        <f t="shared" ref="AI23:AI24" si="5">U23</f>
        <v>0</v>
      </c>
      <c r="AJ23" s="53">
        <f t="shared" ref="AJ23:AJ24" si="6">X23</f>
        <v>0</v>
      </c>
    </row>
    <row r="24" spans="1:36" ht="29.1" customHeight="1">
      <c r="A24" s="2"/>
      <c r="B24" s="61"/>
      <c r="C24" s="127"/>
      <c r="D24" s="513"/>
      <c r="E24" s="181" t="s">
        <v>93</v>
      </c>
      <c r="F24" s="182"/>
      <c r="G24" s="323" t="s">
        <v>54</v>
      </c>
      <c r="H24" s="127"/>
      <c r="I24" s="430"/>
      <c r="J24" s="420"/>
      <c r="K24" s="128"/>
      <c r="L24" s="430"/>
      <c r="M24" s="420"/>
      <c r="N24" s="128"/>
      <c r="O24" s="430"/>
      <c r="P24" s="420"/>
      <c r="Q24" s="128"/>
      <c r="R24" s="430"/>
      <c r="S24" s="420"/>
      <c r="T24" s="128"/>
      <c r="U24" s="320"/>
      <c r="V24" s="37"/>
      <c r="W24" s="6"/>
      <c r="X24" s="320"/>
      <c r="Y24" s="37"/>
      <c r="Z24" s="4"/>
      <c r="AA24" s="61"/>
      <c r="AB24" s="2"/>
      <c r="AD24" s="2" t="str">
        <f t="shared" si="0"/>
        <v>Scope 3All LocationsFlightsSelect unitCompany flights (&gt;2500km one-way)</v>
      </c>
      <c r="AE24" s="53">
        <f t="shared" si="1"/>
        <v>0</v>
      </c>
      <c r="AF24" s="53">
        <f t="shared" si="2"/>
        <v>0</v>
      </c>
      <c r="AG24" s="53">
        <f t="shared" si="3"/>
        <v>0</v>
      </c>
      <c r="AH24" s="53">
        <f t="shared" si="4"/>
        <v>0</v>
      </c>
      <c r="AI24" s="53">
        <f t="shared" si="5"/>
        <v>0</v>
      </c>
      <c r="AJ24" s="53">
        <f t="shared" si="6"/>
        <v>0</v>
      </c>
    </row>
    <row r="25" spans="1:36" ht="15" customHeight="1">
      <c r="A25" s="2"/>
      <c r="B25" s="61"/>
      <c r="C25" s="127"/>
      <c r="D25" s="129"/>
      <c r="E25" s="130"/>
      <c r="F25" s="130"/>
      <c r="G25" s="129"/>
      <c r="H25" s="127"/>
      <c r="I25" s="128"/>
      <c r="J25" s="128"/>
      <c r="K25" s="128"/>
      <c r="L25" s="128"/>
      <c r="M25" s="128"/>
      <c r="N25" s="128"/>
      <c r="O25" s="128"/>
      <c r="P25" s="128"/>
      <c r="Q25" s="128"/>
      <c r="R25" s="128"/>
      <c r="S25" s="128"/>
      <c r="T25" s="128"/>
      <c r="U25" s="6"/>
      <c r="V25" s="6"/>
      <c r="W25" s="6"/>
      <c r="X25" s="6"/>
      <c r="Y25" s="6"/>
      <c r="Z25" s="4"/>
      <c r="AA25" s="61"/>
      <c r="AB25" s="2"/>
    </row>
    <row r="26" spans="1:36" ht="15" customHeight="1">
      <c r="A26" s="2"/>
      <c r="B26" s="61"/>
      <c r="C26" s="127"/>
      <c r="D26" s="183" t="s">
        <v>89</v>
      </c>
      <c r="E26" s="184" t="s">
        <v>42</v>
      </c>
      <c r="F26" s="260"/>
      <c r="G26" s="185" t="s">
        <v>44</v>
      </c>
      <c r="H26" s="127"/>
      <c r="I26" s="412" t="s">
        <v>45</v>
      </c>
      <c r="J26" s="413" t="s">
        <v>46</v>
      </c>
      <c r="K26" s="128"/>
      <c r="L26" s="412" t="s">
        <v>45</v>
      </c>
      <c r="M26" s="413" t="s">
        <v>46</v>
      </c>
      <c r="N26" s="128"/>
      <c r="O26" s="412" t="s">
        <v>45</v>
      </c>
      <c r="P26" s="413" t="s">
        <v>46</v>
      </c>
      <c r="Q26" s="128"/>
      <c r="R26" s="412" t="s">
        <v>45</v>
      </c>
      <c r="S26" s="413" t="s">
        <v>46</v>
      </c>
      <c r="T26" s="128"/>
      <c r="U26" s="16" t="s">
        <v>45</v>
      </c>
      <c r="V26" s="17" t="s">
        <v>46</v>
      </c>
      <c r="W26" s="6"/>
      <c r="X26" s="16" t="s">
        <v>45</v>
      </c>
      <c r="Y26" s="17" t="s">
        <v>46</v>
      </c>
      <c r="Z26" s="4"/>
      <c r="AA26" s="61"/>
      <c r="AB26" s="2"/>
    </row>
    <row r="27" spans="1:36" ht="29.1" customHeight="1">
      <c r="A27" s="2"/>
      <c r="B27" s="61"/>
      <c r="C27" s="127"/>
      <c r="D27" s="512" t="s">
        <v>94</v>
      </c>
      <c r="E27" s="189" t="s">
        <v>95</v>
      </c>
      <c r="F27" s="180"/>
      <c r="G27" s="322" t="s">
        <v>54</v>
      </c>
      <c r="H27" s="127"/>
      <c r="I27" s="427"/>
      <c r="J27" s="415"/>
      <c r="K27" s="128"/>
      <c r="L27" s="427"/>
      <c r="M27" s="415"/>
      <c r="N27" s="128"/>
      <c r="O27" s="427"/>
      <c r="P27" s="415"/>
      <c r="Q27" s="128"/>
      <c r="R27" s="427"/>
      <c r="S27" s="415"/>
      <c r="T27" s="128"/>
      <c r="U27" s="318"/>
      <c r="V27" s="38"/>
      <c r="W27" s="6"/>
      <c r="X27" s="318"/>
      <c r="Y27" s="38"/>
      <c r="Z27" s="4"/>
      <c r="AA27" s="61"/>
      <c r="AB27" s="2"/>
      <c r="AD27" s="2" t="str">
        <f>"Scope 3"&amp;$D$19&amp;$D$27&amp;G27&amp;E27</f>
        <v>Scope 3All LocationsEmployee commutingSelect unitCar</v>
      </c>
      <c r="AE27" s="53">
        <f>I27</f>
        <v>0</v>
      </c>
      <c r="AF27" s="53">
        <f>L27</f>
        <v>0</v>
      </c>
      <c r="AG27" s="53">
        <f>O27</f>
        <v>0</v>
      </c>
      <c r="AH27" s="53">
        <f>R27</f>
        <v>0</v>
      </c>
      <c r="AI27" s="53">
        <f>U27</f>
        <v>0</v>
      </c>
      <c r="AJ27" s="53">
        <f>X27</f>
        <v>0</v>
      </c>
    </row>
    <row r="28" spans="1:36" ht="29.1" customHeight="1">
      <c r="A28" s="2"/>
      <c r="B28" s="61"/>
      <c r="C28" s="127"/>
      <c r="D28" s="512"/>
      <c r="E28" s="189" t="s">
        <v>96</v>
      </c>
      <c r="F28" s="180"/>
      <c r="G28" s="322" t="s">
        <v>54</v>
      </c>
      <c r="H28" s="127"/>
      <c r="I28" s="429"/>
      <c r="J28" s="417"/>
      <c r="K28" s="128"/>
      <c r="L28" s="429"/>
      <c r="M28" s="417"/>
      <c r="N28" s="128"/>
      <c r="O28" s="429"/>
      <c r="P28" s="417"/>
      <c r="Q28" s="128"/>
      <c r="R28" s="429"/>
      <c r="S28" s="417"/>
      <c r="T28" s="128"/>
      <c r="U28" s="319"/>
      <c r="V28" s="43"/>
      <c r="W28" s="6"/>
      <c r="X28" s="319"/>
      <c r="Y28" s="43"/>
      <c r="Z28" s="4"/>
      <c r="AA28" s="61"/>
      <c r="AB28" s="2"/>
      <c r="AD28" s="2" t="str">
        <f t="shared" ref="AD28:AD32" si="7">"Scope 3"&amp;$D$19&amp;$D$27&amp;G28&amp;E28</f>
        <v>Scope 3All LocationsEmployee commutingSelect unitBoat</v>
      </c>
      <c r="AE28" s="53">
        <f t="shared" ref="AE28:AE32" si="8">I28</f>
        <v>0</v>
      </c>
      <c r="AF28" s="53">
        <f t="shared" ref="AF28:AF32" si="9">L28</f>
        <v>0</v>
      </c>
      <c r="AG28" s="53">
        <f t="shared" ref="AG28:AG32" si="10">O28</f>
        <v>0</v>
      </c>
      <c r="AH28" s="53">
        <f t="shared" ref="AH28:AH32" si="11">R28</f>
        <v>0</v>
      </c>
      <c r="AI28" s="53">
        <f t="shared" ref="AI28:AI32" si="12">U28</f>
        <v>0</v>
      </c>
      <c r="AJ28" s="53">
        <f t="shared" ref="AJ28:AJ32" si="13">X28</f>
        <v>0</v>
      </c>
    </row>
    <row r="29" spans="1:36" ht="29.1" customHeight="1">
      <c r="A29" s="2"/>
      <c r="B29" s="61"/>
      <c r="C29" s="127"/>
      <c r="D29" s="512"/>
      <c r="E29" s="189" t="s">
        <v>97</v>
      </c>
      <c r="F29" s="180"/>
      <c r="G29" s="322" t="s">
        <v>54</v>
      </c>
      <c r="H29" s="127"/>
      <c r="I29" s="429"/>
      <c r="J29" s="417"/>
      <c r="K29" s="128"/>
      <c r="L29" s="431"/>
      <c r="M29" s="415"/>
      <c r="N29" s="128"/>
      <c r="O29" s="431"/>
      <c r="P29" s="415"/>
      <c r="Q29" s="128"/>
      <c r="R29" s="429"/>
      <c r="S29" s="417"/>
      <c r="T29" s="128"/>
      <c r="U29" s="319"/>
      <c r="V29" s="43"/>
      <c r="W29" s="6"/>
      <c r="X29" s="319"/>
      <c r="Y29" s="43"/>
      <c r="Z29" s="4"/>
      <c r="AA29" s="61"/>
      <c r="AB29" s="2"/>
      <c r="AD29" s="2" t="str">
        <f t="shared" si="7"/>
        <v>Scope 3All LocationsEmployee commutingSelect unitBus</v>
      </c>
      <c r="AE29" s="53">
        <f t="shared" si="8"/>
        <v>0</v>
      </c>
      <c r="AF29" s="53">
        <f t="shared" si="9"/>
        <v>0</v>
      </c>
      <c r="AG29" s="53">
        <f t="shared" si="10"/>
        <v>0</v>
      </c>
      <c r="AH29" s="53">
        <f t="shared" si="11"/>
        <v>0</v>
      </c>
      <c r="AI29" s="53">
        <f t="shared" si="12"/>
        <v>0</v>
      </c>
      <c r="AJ29" s="53">
        <f t="shared" si="13"/>
        <v>0</v>
      </c>
    </row>
    <row r="30" spans="1:36" ht="29.1" customHeight="1">
      <c r="A30" s="2"/>
      <c r="B30" s="61"/>
      <c r="C30" s="127"/>
      <c r="D30" s="512"/>
      <c r="E30" s="189" t="s">
        <v>98</v>
      </c>
      <c r="F30" s="180"/>
      <c r="G30" s="322" t="s">
        <v>54</v>
      </c>
      <c r="H30" s="127"/>
      <c r="I30" s="431"/>
      <c r="J30" s="415"/>
      <c r="K30" s="128"/>
      <c r="L30" s="429"/>
      <c r="M30" s="417"/>
      <c r="N30" s="128"/>
      <c r="O30" s="429"/>
      <c r="P30" s="417"/>
      <c r="Q30" s="128"/>
      <c r="R30" s="431"/>
      <c r="S30" s="415"/>
      <c r="T30" s="128"/>
      <c r="U30" s="319"/>
      <c r="V30" s="43"/>
      <c r="W30" s="6"/>
      <c r="X30" s="319"/>
      <c r="Y30" s="43"/>
      <c r="Z30" s="4"/>
      <c r="AA30" s="61"/>
      <c r="AB30" s="2"/>
      <c r="AD30" s="2" t="str">
        <f t="shared" si="7"/>
        <v>Scope 3All LocationsEmployee commutingSelect unitMetro</v>
      </c>
      <c r="AE30" s="53">
        <f t="shared" si="8"/>
        <v>0</v>
      </c>
      <c r="AF30" s="53">
        <f t="shared" si="9"/>
        <v>0</v>
      </c>
      <c r="AG30" s="53">
        <f t="shared" si="10"/>
        <v>0</v>
      </c>
      <c r="AH30" s="53">
        <f t="shared" si="11"/>
        <v>0</v>
      </c>
      <c r="AI30" s="53">
        <f t="shared" si="12"/>
        <v>0</v>
      </c>
      <c r="AJ30" s="53">
        <f t="shared" si="13"/>
        <v>0</v>
      </c>
    </row>
    <row r="31" spans="1:36" ht="29.1" customHeight="1">
      <c r="A31" s="2"/>
      <c r="B31" s="61"/>
      <c r="C31" s="127"/>
      <c r="D31" s="512"/>
      <c r="E31" s="189" t="s">
        <v>99</v>
      </c>
      <c r="F31" s="180"/>
      <c r="G31" s="322" t="s">
        <v>54</v>
      </c>
      <c r="H31" s="127"/>
      <c r="I31" s="429"/>
      <c r="J31" s="417"/>
      <c r="K31" s="128"/>
      <c r="L31" s="429"/>
      <c r="M31" s="417"/>
      <c r="N31" s="128"/>
      <c r="O31" s="429"/>
      <c r="P31" s="417"/>
      <c r="Q31" s="128"/>
      <c r="R31" s="429"/>
      <c r="S31" s="417"/>
      <c r="T31" s="128"/>
      <c r="U31" s="319"/>
      <c r="V31" s="43"/>
      <c r="W31" s="6"/>
      <c r="X31" s="319"/>
      <c r="Y31" s="43"/>
      <c r="Z31" s="4"/>
      <c r="AA31" s="61"/>
      <c r="AB31" s="2"/>
      <c r="AD31" s="2" t="str">
        <f t="shared" si="7"/>
        <v>Scope 3All LocationsEmployee commutingSelect unitTaxi</v>
      </c>
      <c r="AE31" s="53">
        <f t="shared" si="8"/>
        <v>0</v>
      </c>
      <c r="AF31" s="53">
        <f t="shared" si="9"/>
        <v>0</v>
      </c>
      <c r="AG31" s="53">
        <f t="shared" si="10"/>
        <v>0</v>
      </c>
      <c r="AH31" s="53">
        <f t="shared" si="11"/>
        <v>0</v>
      </c>
      <c r="AI31" s="53">
        <f t="shared" si="12"/>
        <v>0</v>
      </c>
      <c r="AJ31" s="53">
        <f t="shared" si="13"/>
        <v>0</v>
      </c>
    </row>
    <row r="32" spans="1:36" ht="29.1" customHeight="1">
      <c r="A32" s="2"/>
      <c r="B32" s="61"/>
      <c r="C32" s="127"/>
      <c r="D32" s="513"/>
      <c r="E32" s="190" t="s">
        <v>100</v>
      </c>
      <c r="F32" s="182"/>
      <c r="G32" s="323" t="s">
        <v>54</v>
      </c>
      <c r="H32" s="127"/>
      <c r="I32" s="430"/>
      <c r="J32" s="420"/>
      <c r="K32" s="128"/>
      <c r="L32" s="430"/>
      <c r="M32" s="420"/>
      <c r="N32" s="128"/>
      <c r="O32" s="430"/>
      <c r="P32" s="420"/>
      <c r="Q32" s="128"/>
      <c r="R32" s="430"/>
      <c r="S32" s="420"/>
      <c r="T32" s="128"/>
      <c r="U32" s="320"/>
      <c r="V32" s="37"/>
      <c r="W32" s="6"/>
      <c r="X32" s="320"/>
      <c r="Y32" s="37"/>
      <c r="Z32" s="4"/>
      <c r="AA32" s="61"/>
      <c r="AB32" s="2"/>
      <c r="AD32" s="2" t="str">
        <f t="shared" si="7"/>
        <v>Scope 3All LocationsEmployee commutingSelect unitTrain</v>
      </c>
      <c r="AE32" s="53">
        <f t="shared" si="8"/>
        <v>0</v>
      </c>
      <c r="AF32" s="53">
        <f t="shared" si="9"/>
        <v>0</v>
      </c>
      <c r="AG32" s="53">
        <f t="shared" si="10"/>
        <v>0</v>
      </c>
      <c r="AH32" s="53">
        <f t="shared" si="11"/>
        <v>0</v>
      </c>
      <c r="AI32" s="53">
        <f t="shared" si="12"/>
        <v>0</v>
      </c>
      <c r="AJ32" s="53">
        <f t="shared" si="13"/>
        <v>0</v>
      </c>
    </row>
    <row r="33" spans="1:36" ht="15" customHeight="1">
      <c r="A33" s="2"/>
      <c r="B33" s="61"/>
      <c r="C33" s="127"/>
      <c r="D33" s="129"/>
      <c r="E33" s="130"/>
      <c r="F33" s="130"/>
      <c r="G33" s="129"/>
      <c r="H33" s="127"/>
      <c r="I33" s="128"/>
      <c r="J33" s="128"/>
      <c r="K33" s="128"/>
      <c r="L33" s="128"/>
      <c r="M33" s="128"/>
      <c r="N33" s="128"/>
      <c r="O33" s="128"/>
      <c r="P33" s="128"/>
      <c r="Q33" s="128"/>
      <c r="R33" s="128"/>
      <c r="S33" s="128"/>
      <c r="T33" s="128"/>
      <c r="U33" s="6"/>
      <c r="V33" s="6"/>
      <c r="W33" s="6"/>
      <c r="X33" s="6"/>
      <c r="Y33" s="6"/>
      <c r="Z33" s="4"/>
      <c r="AA33" s="61"/>
      <c r="AB33" s="2"/>
    </row>
    <row r="34" spans="1:36" ht="15" customHeight="1">
      <c r="A34" s="2"/>
      <c r="B34" s="61"/>
      <c r="C34" s="127"/>
      <c r="D34" s="183" t="s">
        <v>89</v>
      </c>
      <c r="E34" s="184" t="s">
        <v>42</v>
      </c>
      <c r="F34" s="184"/>
      <c r="G34" s="185" t="s">
        <v>44</v>
      </c>
      <c r="H34" s="127"/>
      <c r="I34" s="412" t="s">
        <v>45</v>
      </c>
      <c r="J34" s="413" t="s">
        <v>46</v>
      </c>
      <c r="K34" s="128"/>
      <c r="L34" s="412" t="s">
        <v>45</v>
      </c>
      <c r="M34" s="413" t="s">
        <v>46</v>
      </c>
      <c r="N34" s="128"/>
      <c r="O34" s="412" t="s">
        <v>45</v>
      </c>
      <c r="P34" s="413" t="s">
        <v>46</v>
      </c>
      <c r="Q34" s="128"/>
      <c r="R34" s="412" t="s">
        <v>45</v>
      </c>
      <c r="S34" s="413" t="s">
        <v>46</v>
      </c>
      <c r="T34" s="128"/>
      <c r="U34" s="16" t="s">
        <v>45</v>
      </c>
      <c r="V34" s="17" t="s">
        <v>46</v>
      </c>
      <c r="W34" s="6"/>
      <c r="X34" s="16" t="s">
        <v>45</v>
      </c>
      <c r="Y34" s="18" t="s">
        <v>46</v>
      </c>
      <c r="Z34" s="4"/>
      <c r="AA34" s="61"/>
      <c r="AB34" s="2"/>
    </row>
    <row r="35" spans="1:36" ht="29.1" customHeight="1">
      <c r="A35" s="2"/>
      <c r="B35" s="61"/>
      <c r="C35" s="127"/>
      <c r="D35" s="517" t="s">
        <v>101</v>
      </c>
      <c r="E35" s="189" t="s">
        <v>96</v>
      </c>
      <c r="F35" s="180"/>
      <c r="G35" s="324" t="s">
        <v>54</v>
      </c>
      <c r="H35" s="127"/>
      <c r="I35" s="427"/>
      <c r="J35" s="428"/>
      <c r="K35" s="128"/>
      <c r="L35" s="427"/>
      <c r="M35" s="428"/>
      <c r="N35" s="128"/>
      <c r="O35" s="427"/>
      <c r="P35" s="428"/>
      <c r="Q35" s="128"/>
      <c r="R35" s="427"/>
      <c r="S35" s="428"/>
      <c r="T35" s="128"/>
      <c r="U35" s="321"/>
      <c r="V35" s="48"/>
      <c r="W35" s="6"/>
      <c r="X35" s="321"/>
      <c r="Y35" s="48"/>
      <c r="Z35" s="4"/>
      <c r="AA35" s="61"/>
      <c r="AB35" s="2"/>
      <c r="AD35" s="2" t="str">
        <f>"Scope 3"&amp;$D$19&amp;$D$35&amp;G35&amp;E35</f>
        <v>Scope 3All LocationsLogisticsSelect unitBoat</v>
      </c>
      <c r="AE35" s="53">
        <f>I35</f>
        <v>0</v>
      </c>
      <c r="AF35" s="53">
        <f>L35</f>
        <v>0</v>
      </c>
      <c r="AG35" s="53">
        <f>O35</f>
        <v>0</v>
      </c>
      <c r="AH35" s="53">
        <f>R35</f>
        <v>0</v>
      </c>
      <c r="AI35" s="53">
        <f>U35</f>
        <v>0</v>
      </c>
      <c r="AJ35" s="53">
        <f>X35</f>
        <v>0</v>
      </c>
    </row>
    <row r="36" spans="1:36" ht="29.1" customHeight="1">
      <c r="A36" s="2"/>
      <c r="B36" s="61"/>
      <c r="C36" s="127"/>
      <c r="D36" s="517"/>
      <c r="E36" s="189" t="s">
        <v>100</v>
      </c>
      <c r="F36" s="180"/>
      <c r="G36" s="324" t="s">
        <v>54</v>
      </c>
      <c r="H36" s="127"/>
      <c r="I36" s="429"/>
      <c r="J36" s="417"/>
      <c r="K36" s="128"/>
      <c r="L36" s="429"/>
      <c r="M36" s="417"/>
      <c r="N36" s="128"/>
      <c r="O36" s="429"/>
      <c r="P36" s="417"/>
      <c r="Q36" s="128"/>
      <c r="R36" s="429"/>
      <c r="S36" s="417"/>
      <c r="T36" s="128"/>
      <c r="U36" s="319"/>
      <c r="V36" s="43"/>
      <c r="W36" s="6"/>
      <c r="X36" s="319"/>
      <c r="Y36" s="43"/>
      <c r="Z36" s="4"/>
      <c r="AA36" s="61"/>
      <c r="AB36" s="2"/>
      <c r="AD36" s="2" t="str">
        <f t="shared" ref="AD36:AD38" si="14">"Scope 3"&amp;$D$19&amp;$D$35&amp;G36&amp;E36</f>
        <v>Scope 3All LocationsLogisticsSelect unitTrain</v>
      </c>
      <c r="AE36" s="53">
        <f t="shared" ref="AE36:AE38" si="15">I36</f>
        <v>0</v>
      </c>
      <c r="AF36" s="53">
        <f t="shared" ref="AF36:AF38" si="16">L36</f>
        <v>0</v>
      </c>
      <c r="AG36" s="53">
        <f t="shared" ref="AG36:AG38" si="17">O36</f>
        <v>0</v>
      </c>
      <c r="AH36" s="53">
        <f t="shared" ref="AH36:AH38" si="18">R36</f>
        <v>0</v>
      </c>
      <c r="AI36" s="53">
        <f t="shared" ref="AI36:AI38" si="19">U36</f>
        <v>0</v>
      </c>
      <c r="AJ36" s="53">
        <f t="shared" ref="AJ36:AJ38" si="20">X36</f>
        <v>0</v>
      </c>
    </row>
    <row r="37" spans="1:36" ht="29.1" customHeight="1">
      <c r="A37" s="2"/>
      <c r="B37" s="61"/>
      <c r="C37" s="127"/>
      <c r="D37" s="517"/>
      <c r="E37" s="189" t="s">
        <v>102</v>
      </c>
      <c r="F37" s="180"/>
      <c r="G37" s="324" t="s">
        <v>54</v>
      </c>
      <c r="H37" s="127"/>
      <c r="I37" s="429"/>
      <c r="J37" s="417"/>
      <c r="K37" s="128"/>
      <c r="L37" s="429"/>
      <c r="M37" s="417"/>
      <c r="N37" s="128"/>
      <c r="O37" s="429"/>
      <c r="P37" s="417"/>
      <c r="Q37" s="128"/>
      <c r="R37" s="429"/>
      <c r="S37" s="417"/>
      <c r="T37" s="128"/>
      <c r="U37" s="319"/>
      <c r="V37" s="43"/>
      <c r="W37" s="6"/>
      <c r="X37" s="319"/>
      <c r="Y37" s="43"/>
      <c r="Z37" s="4"/>
      <c r="AA37" s="61"/>
      <c r="AB37" s="2"/>
      <c r="AD37" s="2" t="str">
        <f t="shared" si="14"/>
        <v>Scope 3All LocationsLogisticsSelect unitAirplane</v>
      </c>
      <c r="AE37" s="53">
        <f t="shared" si="15"/>
        <v>0</v>
      </c>
      <c r="AF37" s="53">
        <f t="shared" si="16"/>
        <v>0</v>
      </c>
      <c r="AG37" s="53">
        <f t="shared" si="17"/>
        <v>0</v>
      </c>
      <c r="AH37" s="53">
        <f t="shared" si="18"/>
        <v>0</v>
      </c>
      <c r="AI37" s="53">
        <f t="shared" si="19"/>
        <v>0</v>
      </c>
      <c r="AJ37" s="53">
        <f t="shared" si="20"/>
        <v>0</v>
      </c>
    </row>
    <row r="38" spans="1:36" ht="29.1" customHeight="1">
      <c r="A38" s="2"/>
      <c r="B38" s="61"/>
      <c r="C38" s="127"/>
      <c r="D38" s="518"/>
      <c r="E38" s="190" t="s">
        <v>103</v>
      </c>
      <c r="F38" s="182"/>
      <c r="G38" s="325" t="s">
        <v>54</v>
      </c>
      <c r="H38" s="127"/>
      <c r="I38" s="430"/>
      <c r="J38" s="420"/>
      <c r="K38" s="128"/>
      <c r="L38" s="430"/>
      <c r="M38" s="420"/>
      <c r="N38" s="128"/>
      <c r="O38" s="430"/>
      <c r="P38" s="420"/>
      <c r="Q38" s="128"/>
      <c r="R38" s="430"/>
      <c r="S38" s="420"/>
      <c r="T38" s="128"/>
      <c r="U38" s="320"/>
      <c r="V38" s="37"/>
      <c r="W38" s="6"/>
      <c r="X38" s="320"/>
      <c r="Y38" s="37"/>
      <c r="Z38" s="4"/>
      <c r="AA38" s="61"/>
      <c r="AB38" s="2"/>
      <c r="AD38" s="2" t="str">
        <f t="shared" si="14"/>
        <v>Scope 3All LocationsLogisticsSelect unitTruck</v>
      </c>
      <c r="AE38" s="53">
        <f t="shared" si="15"/>
        <v>0</v>
      </c>
      <c r="AF38" s="53">
        <f t="shared" si="16"/>
        <v>0</v>
      </c>
      <c r="AG38" s="53">
        <f t="shared" si="17"/>
        <v>0</v>
      </c>
      <c r="AH38" s="53">
        <f t="shared" si="18"/>
        <v>0</v>
      </c>
      <c r="AI38" s="53">
        <f t="shared" si="19"/>
        <v>0</v>
      </c>
      <c r="AJ38" s="53">
        <f t="shared" si="20"/>
        <v>0</v>
      </c>
    </row>
    <row r="39" spans="1:36" ht="15" customHeight="1">
      <c r="A39" s="2"/>
      <c r="B39" s="61"/>
      <c r="C39" s="127"/>
      <c r="D39" s="131"/>
      <c r="E39" s="130"/>
      <c r="F39" s="130"/>
      <c r="G39" s="129"/>
      <c r="H39" s="127"/>
      <c r="I39" s="128"/>
      <c r="J39" s="128"/>
      <c r="K39" s="128"/>
      <c r="L39" s="128"/>
      <c r="M39" s="128"/>
      <c r="N39" s="128"/>
      <c r="O39" s="128"/>
      <c r="P39" s="128"/>
      <c r="Q39" s="128"/>
      <c r="R39" s="128"/>
      <c r="S39" s="128"/>
      <c r="T39" s="128"/>
      <c r="U39" s="6"/>
      <c r="V39" s="6"/>
      <c r="W39" s="6"/>
      <c r="X39" s="6"/>
      <c r="Y39" s="6"/>
      <c r="Z39" s="4"/>
      <c r="AA39" s="61"/>
      <c r="AB39" s="2"/>
      <c r="AE39" s="53"/>
      <c r="AF39" s="53"/>
      <c r="AG39" s="53"/>
      <c r="AH39" s="53"/>
      <c r="AI39" s="53"/>
      <c r="AJ39" s="53"/>
    </row>
    <row r="40" spans="1:36" ht="22.5" customHeight="1">
      <c r="A40" s="2"/>
      <c r="B40" s="61"/>
      <c r="C40" s="127"/>
      <c r="D40" s="514" t="s">
        <v>104</v>
      </c>
      <c r="E40" s="515"/>
      <c r="F40" s="515"/>
      <c r="G40" s="516"/>
      <c r="H40" s="127"/>
      <c r="I40" s="502">
        <v>2020</v>
      </c>
      <c r="J40" s="503"/>
      <c r="K40" s="128"/>
      <c r="L40" s="502">
        <v>2021</v>
      </c>
      <c r="M40" s="503"/>
      <c r="N40" s="128"/>
      <c r="O40" s="502">
        <v>2020</v>
      </c>
      <c r="P40" s="503"/>
      <c r="Q40" s="128"/>
      <c r="R40" s="502">
        <v>2023</v>
      </c>
      <c r="S40" s="503"/>
      <c r="T40" s="128"/>
      <c r="U40" s="500">
        <v>2024</v>
      </c>
      <c r="V40" s="501"/>
      <c r="W40" s="6"/>
      <c r="X40" s="500">
        <v>2025</v>
      </c>
      <c r="Y40" s="501"/>
      <c r="Z40" s="4"/>
      <c r="AA40" s="61"/>
      <c r="AB40" s="2"/>
      <c r="AE40" s="53"/>
      <c r="AF40" s="53"/>
      <c r="AG40" s="53"/>
      <c r="AH40" s="53"/>
      <c r="AI40" s="53"/>
      <c r="AJ40" s="53"/>
    </row>
    <row r="41" spans="1:36" ht="15" customHeight="1">
      <c r="A41" s="2"/>
      <c r="B41" s="61"/>
      <c r="C41" s="127"/>
      <c r="D41" s="186" t="s">
        <v>89</v>
      </c>
      <c r="E41" s="187" t="s">
        <v>42</v>
      </c>
      <c r="F41" s="187"/>
      <c r="G41" s="188" t="s">
        <v>44</v>
      </c>
      <c r="H41" s="127"/>
      <c r="I41" s="422" t="s">
        <v>45</v>
      </c>
      <c r="J41" s="423" t="s">
        <v>46</v>
      </c>
      <c r="K41" s="128"/>
      <c r="L41" s="422" t="s">
        <v>45</v>
      </c>
      <c r="M41" s="423" t="s">
        <v>46</v>
      </c>
      <c r="N41" s="128"/>
      <c r="O41" s="422"/>
      <c r="P41" s="423" t="s">
        <v>46</v>
      </c>
      <c r="Q41" s="128"/>
      <c r="R41" s="422" t="s">
        <v>45</v>
      </c>
      <c r="S41" s="423" t="s">
        <v>46</v>
      </c>
      <c r="T41" s="128"/>
      <c r="U41" s="14" t="s">
        <v>45</v>
      </c>
      <c r="V41" s="15" t="s">
        <v>46</v>
      </c>
      <c r="W41" s="6"/>
      <c r="X41" s="14" t="s">
        <v>45</v>
      </c>
      <c r="Y41" s="15" t="s">
        <v>46</v>
      </c>
      <c r="Z41" s="4"/>
      <c r="AA41" s="61"/>
      <c r="AB41" s="2"/>
    </row>
    <row r="42" spans="1:36" ht="29.1" customHeight="1">
      <c r="A42" s="2"/>
      <c r="B42" s="61"/>
      <c r="C42" s="127"/>
      <c r="D42" s="191" t="s">
        <v>105</v>
      </c>
      <c r="E42" s="192" t="s">
        <v>106</v>
      </c>
      <c r="F42" s="193"/>
      <c r="G42" s="326" t="s">
        <v>107</v>
      </c>
      <c r="H42" s="127"/>
      <c r="I42" s="426"/>
      <c r="J42" s="420"/>
      <c r="K42" s="128"/>
      <c r="L42" s="426"/>
      <c r="M42" s="420"/>
      <c r="N42" s="128"/>
      <c r="O42" s="424"/>
      <c r="P42" s="425"/>
      <c r="Q42" s="128"/>
      <c r="R42" s="424"/>
      <c r="S42" s="425"/>
      <c r="T42" s="128"/>
      <c r="U42" s="44"/>
      <c r="V42" s="49"/>
      <c r="W42" s="6"/>
      <c r="X42" s="44"/>
      <c r="Y42" s="49"/>
      <c r="Z42" s="4"/>
      <c r="AA42" s="61"/>
      <c r="AB42" s="2"/>
      <c r="AD42" s="2" t="str">
        <f>"Scope 3"&amp;$D$19&amp;$D$42&amp;G42&amp;E42</f>
        <v>Scope 3All LocationsWasteEURWaste processing</v>
      </c>
      <c r="AE42" s="53">
        <f t="shared" ref="AE42" si="21">I42</f>
        <v>0</v>
      </c>
      <c r="AF42" s="53">
        <f t="shared" ref="AF42" si="22">L42</f>
        <v>0</v>
      </c>
      <c r="AG42" s="53">
        <f t="shared" ref="AG42" si="23">O42</f>
        <v>0</v>
      </c>
      <c r="AH42" s="53">
        <f t="shared" ref="AH42" si="24">R42</f>
        <v>0</v>
      </c>
      <c r="AI42" s="53">
        <f t="shared" ref="AI42" si="25">U42</f>
        <v>0</v>
      </c>
      <c r="AJ42" s="53">
        <f t="shared" ref="AJ42" si="26">X42</f>
        <v>0</v>
      </c>
    </row>
    <row r="43" spans="1:36" ht="15" customHeight="1">
      <c r="A43" s="2"/>
      <c r="B43" s="61"/>
      <c r="C43" s="127"/>
      <c r="D43" s="130"/>
      <c r="E43" s="130"/>
      <c r="F43" s="130"/>
      <c r="G43" s="129"/>
      <c r="H43" s="127"/>
      <c r="I43" s="128"/>
      <c r="J43" s="128"/>
      <c r="K43" s="128"/>
      <c r="L43" s="128"/>
      <c r="M43" s="128"/>
      <c r="N43" s="128"/>
      <c r="O43" s="128"/>
      <c r="P43" s="128"/>
      <c r="Q43" s="128"/>
      <c r="R43" s="128"/>
      <c r="S43" s="128"/>
      <c r="T43" s="128"/>
      <c r="U43" s="6"/>
      <c r="V43" s="6"/>
      <c r="W43" s="6"/>
      <c r="X43" s="6"/>
      <c r="Y43" s="6"/>
      <c r="Z43" s="4"/>
      <c r="AA43" s="61"/>
      <c r="AB43" s="2"/>
    </row>
    <row r="44" spans="1:36" ht="15" customHeight="1">
      <c r="A44" s="2"/>
      <c r="B44" s="61"/>
      <c r="C44" s="127"/>
      <c r="D44" s="183" t="s">
        <v>89</v>
      </c>
      <c r="E44" s="184" t="s">
        <v>108</v>
      </c>
      <c r="F44" s="184" t="s">
        <v>109</v>
      </c>
      <c r="G44" s="185" t="s">
        <v>44</v>
      </c>
      <c r="H44" s="127"/>
      <c r="I44" s="412" t="s">
        <v>45</v>
      </c>
      <c r="J44" s="413" t="s">
        <v>46</v>
      </c>
      <c r="K44" s="128"/>
      <c r="L44" s="412" t="s">
        <v>45</v>
      </c>
      <c r="M44" s="413" t="s">
        <v>46</v>
      </c>
      <c r="N44" s="128"/>
      <c r="O44" s="412" t="s">
        <v>45</v>
      </c>
      <c r="P44" s="413" t="s">
        <v>46</v>
      </c>
      <c r="Q44" s="128"/>
      <c r="R44" s="412" t="s">
        <v>45</v>
      </c>
      <c r="S44" s="413" t="s">
        <v>46</v>
      </c>
      <c r="T44" s="128"/>
      <c r="U44" s="16" t="s">
        <v>45</v>
      </c>
      <c r="V44" s="17" t="s">
        <v>46</v>
      </c>
      <c r="W44" s="6"/>
      <c r="X44" s="16" t="s">
        <v>45</v>
      </c>
      <c r="Y44" s="18" t="s">
        <v>46</v>
      </c>
      <c r="Z44" s="4"/>
      <c r="AA44" s="61"/>
      <c r="AB44" s="2"/>
    </row>
    <row r="45" spans="1:36" ht="29.1" customHeight="1">
      <c r="A45" s="2"/>
      <c r="B45" s="61"/>
      <c r="C45" s="127"/>
      <c r="D45" s="512" t="s">
        <v>110</v>
      </c>
      <c r="E45" s="330"/>
      <c r="F45" s="330"/>
      <c r="G45" s="327" t="s">
        <v>107</v>
      </c>
      <c r="H45" s="127"/>
      <c r="I45" s="414"/>
      <c r="J45" s="415"/>
      <c r="K45" s="128"/>
      <c r="L45" s="414"/>
      <c r="M45" s="415"/>
      <c r="N45" s="128"/>
      <c r="O45" s="414"/>
      <c r="P45" s="415"/>
      <c r="Q45" s="128"/>
      <c r="R45" s="414"/>
      <c r="S45" s="415"/>
      <c r="T45" s="128"/>
      <c r="U45" s="45"/>
      <c r="V45" s="38"/>
      <c r="W45" s="6"/>
      <c r="X45" s="45"/>
      <c r="Y45" s="38"/>
      <c r="Z45" s="4"/>
      <c r="AA45" s="61"/>
      <c r="AB45" s="2"/>
      <c r="AD45" s="2" t="str">
        <f>"Scope 3"&amp;$D$19&amp;$D$45&amp;G45&amp;F45</f>
        <v>Scope 3All LocationsPurchased goods &amp; servicesEUR</v>
      </c>
      <c r="AE45" s="53">
        <f>I45</f>
        <v>0</v>
      </c>
      <c r="AF45" s="53">
        <f>L45</f>
        <v>0</v>
      </c>
      <c r="AG45" s="53">
        <f>O45</f>
        <v>0</v>
      </c>
      <c r="AH45" s="53">
        <f>R45</f>
        <v>0</v>
      </c>
      <c r="AI45" s="53">
        <f>U45</f>
        <v>0</v>
      </c>
      <c r="AJ45" s="53">
        <f>X45</f>
        <v>0</v>
      </c>
    </row>
    <row r="46" spans="1:36" ht="29.1" customHeight="1">
      <c r="A46" s="2"/>
      <c r="B46" s="61"/>
      <c r="C46" s="127"/>
      <c r="D46" s="512"/>
      <c r="E46" s="330"/>
      <c r="F46" s="330"/>
      <c r="G46" s="328" t="s">
        <v>107</v>
      </c>
      <c r="H46" s="127"/>
      <c r="I46" s="416"/>
      <c r="J46" s="417"/>
      <c r="K46" s="128"/>
      <c r="L46" s="416"/>
      <c r="M46" s="417"/>
      <c r="N46" s="128"/>
      <c r="O46" s="416"/>
      <c r="P46" s="417"/>
      <c r="Q46" s="128"/>
      <c r="R46" s="416"/>
      <c r="S46" s="417"/>
      <c r="T46" s="128"/>
      <c r="U46" s="46"/>
      <c r="V46" s="43"/>
      <c r="W46" s="6"/>
      <c r="X46" s="46"/>
      <c r="Y46" s="43"/>
      <c r="Z46" s="4"/>
      <c r="AA46" s="61"/>
      <c r="AB46" s="2"/>
      <c r="AD46" s="2" t="str">
        <f t="shared" ref="AD46:AD62" si="27">"Scope 3"&amp;$D$19&amp;$D$45&amp;G46&amp;F46</f>
        <v>Scope 3All LocationsPurchased goods &amp; servicesEUR</v>
      </c>
      <c r="AE46" s="53">
        <f t="shared" ref="AE46:AE62" si="28">I46</f>
        <v>0</v>
      </c>
      <c r="AF46" s="53">
        <f t="shared" ref="AF46:AF62" si="29">L46</f>
        <v>0</v>
      </c>
      <c r="AG46" s="53">
        <f t="shared" ref="AG46:AG62" si="30">O46</f>
        <v>0</v>
      </c>
      <c r="AH46" s="53">
        <f t="shared" ref="AH46:AH62" si="31">R46</f>
        <v>0</v>
      </c>
      <c r="AI46" s="53">
        <f t="shared" ref="AI46:AI62" si="32">U46</f>
        <v>0</v>
      </c>
      <c r="AJ46" s="53">
        <f t="shared" ref="AJ46:AJ62" si="33">X46</f>
        <v>0</v>
      </c>
    </row>
    <row r="47" spans="1:36" ht="29.1" customHeight="1">
      <c r="A47" s="2"/>
      <c r="B47" s="61"/>
      <c r="C47" s="127"/>
      <c r="D47" s="512"/>
      <c r="E47" s="330"/>
      <c r="F47" s="330"/>
      <c r="G47" s="328" t="s">
        <v>107</v>
      </c>
      <c r="H47" s="127"/>
      <c r="I47" s="418"/>
      <c r="J47" s="415"/>
      <c r="K47" s="128"/>
      <c r="L47" s="416"/>
      <c r="M47" s="417"/>
      <c r="N47" s="128"/>
      <c r="O47" s="418"/>
      <c r="P47" s="415"/>
      <c r="Q47" s="128"/>
      <c r="R47" s="416"/>
      <c r="S47" s="417"/>
      <c r="T47" s="128"/>
      <c r="U47" s="46"/>
      <c r="V47" s="43"/>
      <c r="W47" s="6"/>
      <c r="X47" s="46"/>
      <c r="Y47" s="43"/>
      <c r="Z47" s="4"/>
      <c r="AA47" s="61"/>
      <c r="AB47" s="2"/>
      <c r="AD47" s="2" t="str">
        <f t="shared" si="27"/>
        <v>Scope 3All LocationsPurchased goods &amp; servicesEUR</v>
      </c>
      <c r="AE47" s="53">
        <f t="shared" si="28"/>
        <v>0</v>
      </c>
      <c r="AF47" s="53">
        <f t="shared" si="29"/>
        <v>0</v>
      </c>
      <c r="AG47" s="53">
        <f t="shared" si="30"/>
        <v>0</v>
      </c>
      <c r="AH47" s="53">
        <f t="shared" si="31"/>
        <v>0</v>
      </c>
      <c r="AI47" s="53">
        <f t="shared" si="32"/>
        <v>0</v>
      </c>
      <c r="AJ47" s="53">
        <f t="shared" si="33"/>
        <v>0</v>
      </c>
    </row>
    <row r="48" spans="1:36" ht="29.1" customHeight="1">
      <c r="A48" s="2"/>
      <c r="B48" s="61"/>
      <c r="C48" s="127"/>
      <c r="D48" s="512"/>
      <c r="E48" s="330"/>
      <c r="F48" s="330"/>
      <c r="G48" s="328" t="s">
        <v>107</v>
      </c>
      <c r="H48" s="127"/>
      <c r="I48" s="416"/>
      <c r="J48" s="417"/>
      <c r="K48" s="128"/>
      <c r="L48" s="418"/>
      <c r="M48" s="415"/>
      <c r="N48" s="128"/>
      <c r="O48" s="416"/>
      <c r="P48" s="417"/>
      <c r="Q48" s="128"/>
      <c r="R48" s="418"/>
      <c r="S48" s="415"/>
      <c r="T48" s="128"/>
      <c r="U48" s="46"/>
      <c r="V48" s="43"/>
      <c r="W48" s="6"/>
      <c r="X48" s="46"/>
      <c r="Y48" s="43"/>
      <c r="Z48" s="4"/>
      <c r="AA48" s="61"/>
      <c r="AB48" s="2"/>
      <c r="AD48" s="2" t="str">
        <f t="shared" si="27"/>
        <v>Scope 3All LocationsPurchased goods &amp; servicesEUR</v>
      </c>
      <c r="AE48" s="53">
        <f t="shared" si="28"/>
        <v>0</v>
      </c>
      <c r="AF48" s="53">
        <f t="shared" si="29"/>
        <v>0</v>
      </c>
      <c r="AG48" s="53">
        <f t="shared" si="30"/>
        <v>0</v>
      </c>
      <c r="AH48" s="53">
        <f t="shared" si="31"/>
        <v>0</v>
      </c>
      <c r="AI48" s="53">
        <f t="shared" si="32"/>
        <v>0</v>
      </c>
      <c r="AJ48" s="53">
        <f t="shared" si="33"/>
        <v>0</v>
      </c>
    </row>
    <row r="49" spans="1:36" ht="29.1" customHeight="1">
      <c r="A49" s="2"/>
      <c r="B49" s="61"/>
      <c r="C49" s="127"/>
      <c r="D49" s="512"/>
      <c r="E49" s="330"/>
      <c r="F49" s="330"/>
      <c r="G49" s="328" t="s">
        <v>107</v>
      </c>
      <c r="H49" s="127"/>
      <c r="I49" s="418"/>
      <c r="J49" s="415"/>
      <c r="K49" s="128"/>
      <c r="L49" s="416"/>
      <c r="M49" s="417"/>
      <c r="N49" s="128"/>
      <c r="O49" s="416"/>
      <c r="P49" s="417"/>
      <c r="Q49" s="128"/>
      <c r="R49" s="416"/>
      <c r="S49" s="417"/>
      <c r="T49" s="128"/>
      <c r="U49" s="46"/>
      <c r="V49" s="43"/>
      <c r="W49" s="6"/>
      <c r="X49" s="46"/>
      <c r="Y49" s="43"/>
      <c r="Z49" s="4"/>
      <c r="AA49" s="61"/>
      <c r="AB49" s="2"/>
      <c r="AD49" s="2" t="str">
        <f t="shared" si="27"/>
        <v>Scope 3All LocationsPurchased goods &amp; servicesEUR</v>
      </c>
      <c r="AE49" s="53">
        <f t="shared" si="28"/>
        <v>0</v>
      </c>
      <c r="AF49" s="53">
        <f t="shared" si="29"/>
        <v>0</v>
      </c>
      <c r="AG49" s="53">
        <f t="shared" si="30"/>
        <v>0</v>
      </c>
      <c r="AH49" s="53">
        <f t="shared" si="31"/>
        <v>0</v>
      </c>
      <c r="AI49" s="53">
        <f t="shared" si="32"/>
        <v>0</v>
      </c>
      <c r="AJ49" s="53">
        <f t="shared" si="33"/>
        <v>0</v>
      </c>
    </row>
    <row r="50" spans="1:36" ht="29.1" customHeight="1">
      <c r="A50" s="2"/>
      <c r="B50" s="61"/>
      <c r="C50" s="127"/>
      <c r="D50" s="512"/>
      <c r="E50" s="330"/>
      <c r="F50" s="330"/>
      <c r="G50" s="328" t="s">
        <v>107</v>
      </c>
      <c r="H50" s="127"/>
      <c r="I50" s="416"/>
      <c r="J50" s="417"/>
      <c r="K50" s="128"/>
      <c r="L50" s="418"/>
      <c r="M50" s="415"/>
      <c r="N50" s="128"/>
      <c r="O50" s="421"/>
      <c r="P50" s="415"/>
      <c r="Q50" s="128"/>
      <c r="R50" s="418"/>
      <c r="S50" s="415"/>
      <c r="T50" s="128"/>
      <c r="U50" s="46"/>
      <c r="V50" s="43"/>
      <c r="W50" s="6"/>
      <c r="X50" s="46"/>
      <c r="Y50" s="43"/>
      <c r="Z50" s="4"/>
      <c r="AA50" s="61"/>
      <c r="AB50" s="2"/>
      <c r="AD50" s="2" t="str">
        <f t="shared" si="27"/>
        <v>Scope 3All LocationsPurchased goods &amp; servicesEUR</v>
      </c>
      <c r="AE50" s="53">
        <f t="shared" si="28"/>
        <v>0</v>
      </c>
      <c r="AF50" s="53">
        <f t="shared" si="29"/>
        <v>0</v>
      </c>
      <c r="AG50" s="53">
        <f t="shared" si="30"/>
        <v>0</v>
      </c>
      <c r="AH50" s="53">
        <f t="shared" si="31"/>
        <v>0</v>
      </c>
      <c r="AI50" s="53">
        <f t="shared" si="32"/>
        <v>0</v>
      </c>
      <c r="AJ50" s="53">
        <f t="shared" si="33"/>
        <v>0</v>
      </c>
    </row>
    <row r="51" spans="1:36" ht="29.1" customHeight="1">
      <c r="A51" s="2"/>
      <c r="B51" s="61"/>
      <c r="C51" s="127"/>
      <c r="D51" s="512"/>
      <c r="E51" s="330"/>
      <c r="F51" s="330"/>
      <c r="G51" s="328" t="s">
        <v>107</v>
      </c>
      <c r="H51" s="127"/>
      <c r="I51" s="418"/>
      <c r="J51" s="415"/>
      <c r="K51" s="128"/>
      <c r="L51" s="416"/>
      <c r="M51" s="417"/>
      <c r="N51" s="128"/>
      <c r="O51" s="416"/>
      <c r="P51" s="417"/>
      <c r="Q51" s="128"/>
      <c r="R51" s="416"/>
      <c r="S51" s="417"/>
      <c r="T51" s="128"/>
      <c r="U51" s="46"/>
      <c r="V51" s="43"/>
      <c r="W51" s="6"/>
      <c r="X51" s="46"/>
      <c r="Y51" s="43"/>
      <c r="Z51" s="4"/>
      <c r="AA51" s="61"/>
      <c r="AB51" s="2"/>
      <c r="AD51" s="2" t="str">
        <f t="shared" si="27"/>
        <v>Scope 3All LocationsPurchased goods &amp; servicesEUR</v>
      </c>
      <c r="AE51" s="53">
        <f t="shared" si="28"/>
        <v>0</v>
      </c>
      <c r="AF51" s="53">
        <f t="shared" si="29"/>
        <v>0</v>
      </c>
      <c r="AG51" s="53">
        <f t="shared" si="30"/>
        <v>0</v>
      </c>
      <c r="AH51" s="53">
        <f t="shared" si="31"/>
        <v>0</v>
      </c>
      <c r="AI51" s="53">
        <f t="shared" si="32"/>
        <v>0</v>
      </c>
      <c r="AJ51" s="53">
        <f t="shared" si="33"/>
        <v>0</v>
      </c>
    </row>
    <row r="52" spans="1:36" ht="29.1" customHeight="1">
      <c r="A52" s="2"/>
      <c r="B52" s="61"/>
      <c r="C52" s="127"/>
      <c r="D52" s="512"/>
      <c r="E52" s="330"/>
      <c r="F52" s="330"/>
      <c r="G52" s="328" t="s">
        <v>107</v>
      </c>
      <c r="H52" s="127"/>
      <c r="I52" s="416"/>
      <c r="J52" s="417"/>
      <c r="K52" s="128"/>
      <c r="L52" s="418"/>
      <c r="M52" s="415"/>
      <c r="N52" s="128"/>
      <c r="O52" s="418"/>
      <c r="P52" s="415"/>
      <c r="Q52" s="128"/>
      <c r="R52" s="418"/>
      <c r="S52" s="415"/>
      <c r="T52" s="128"/>
      <c r="U52" s="46"/>
      <c r="V52" s="43"/>
      <c r="W52" s="6"/>
      <c r="X52" s="46"/>
      <c r="Y52" s="43"/>
      <c r="Z52" s="4"/>
      <c r="AA52" s="61"/>
      <c r="AB52" s="2"/>
      <c r="AD52" s="2" t="str">
        <f t="shared" si="27"/>
        <v>Scope 3All LocationsPurchased goods &amp; servicesEUR</v>
      </c>
      <c r="AE52" s="53">
        <f t="shared" si="28"/>
        <v>0</v>
      </c>
      <c r="AF52" s="53">
        <f t="shared" si="29"/>
        <v>0</v>
      </c>
      <c r="AG52" s="53">
        <f t="shared" si="30"/>
        <v>0</v>
      </c>
      <c r="AH52" s="53">
        <f t="shared" si="31"/>
        <v>0</v>
      </c>
      <c r="AI52" s="53">
        <f t="shared" si="32"/>
        <v>0</v>
      </c>
      <c r="AJ52" s="53">
        <f t="shared" si="33"/>
        <v>0</v>
      </c>
    </row>
    <row r="53" spans="1:36" ht="29.1" customHeight="1">
      <c r="A53" s="2"/>
      <c r="B53" s="61"/>
      <c r="C53" s="127"/>
      <c r="D53" s="512"/>
      <c r="E53" s="330"/>
      <c r="F53" s="330"/>
      <c r="G53" s="328" t="s">
        <v>107</v>
      </c>
      <c r="H53" s="127"/>
      <c r="I53" s="418"/>
      <c r="J53" s="415"/>
      <c r="K53" s="128"/>
      <c r="L53" s="416"/>
      <c r="M53" s="417"/>
      <c r="N53" s="128"/>
      <c r="O53" s="416"/>
      <c r="P53" s="417"/>
      <c r="Q53" s="128"/>
      <c r="R53" s="416"/>
      <c r="S53" s="417"/>
      <c r="T53" s="128"/>
      <c r="U53" s="46"/>
      <c r="V53" s="43"/>
      <c r="W53" s="6"/>
      <c r="X53" s="46"/>
      <c r="Y53" s="43"/>
      <c r="Z53" s="4"/>
      <c r="AA53" s="61"/>
      <c r="AB53" s="2"/>
      <c r="AD53" s="2" t="str">
        <f t="shared" si="27"/>
        <v>Scope 3All LocationsPurchased goods &amp; servicesEUR</v>
      </c>
      <c r="AE53" s="53">
        <f t="shared" si="28"/>
        <v>0</v>
      </c>
      <c r="AF53" s="53">
        <f t="shared" si="29"/>
        <v>0</v>
      </c>
      <c r="AG53" s="53">
        <f t="shared" si="30"/>
        <v>0</v>
      </c>
      <c r="AH53" s="53">
        <f t="shared" si="31"/>
        <v>0</v>
      </c>
      <c r="AI53" s="53">
        <f t="shared" si="32"/>
        <v>0</v>
      </c>
      <c r="AJ53" s="53">
        <f t="shared" si="33"/>
        <v>0</v>
      </c>
    </row>
    <row r="54" spans="1:36" ht="29.1" customHeight="1">
      <c r="A54" s="2"/>
      <c r="B54" s="61"/>
      <c r="C54" s="127"/>
      <c r="D54" s="512"/>
      <c r="E54" s="330"/>
      <c r="F54" s="330"/>
      <c r="G54" s="328" t="s">
        <v>107</v>
      </c>
      <c r="H54" s="127"/>
      <c r="I54" s="416"/>
      <c r="J54" s="417"/>
      <c r="K54" s="128"/>
      <c r="L54" s="418"/>
      <c r="M54" s="415"/>
      <c r="N54" s="128"/>
      <c r="O54" s="418"/>
      <c r="P54" s="415"/>
      <c r="Q54" s="128"/>
      <c r="R54" s="418"/>
      <c r="S54" s="415"/>
      <c r="T54" s="128"/>
      <c r="U54" s="46"/>
      <c r="V54" s="43"/>
      <c r="W54" s="6"/>
      <c r="X54" s="46"/>
      <c r="Y54" s="43"/>
      <c r="Z54" s="4"/>
      <c r="AA54" s="61"/>
      <c r="AB54" s="2"/>
      <c r="AD54" s="2" t="str">
        <f t="shared" si="27"/>
        <v>Scope 3All LocationsPurchased goods &amp; servicesEUR</v>
      </c>
      <c r="AE54" s="53">
        <f t="shared" si="28"/>
        <v>0</v>
      </c>
      <c r="AF54" s="53">
        <f t="shared" si="29"/>
        <v>0</v>
      </c>
      <c r="AG54" s="53">
        <f t="shared" si="30"/>
        <v>0</v>
      </c>
      <c r="AH54" s="53">
        <f t="shared" si="31"/>
        <v>0</v>
      </c>
      <c r="AI54" s="53">
        <f t="shared" si="32"/>
        <v>0</v>
      </c>
      <c r="AJ54" s="53">
        <f t="shared" si="33"/>
        <v>0</v>
      </c>
    </row>
    <row r="55" spans="1:36" ht="29.1" customHeight="1">
      <c r="A55" s="2"/>
      <c r="B55" s="61"/>
      <c r="C55" s="127"/>
      <c r="D55" s="512"/>
      <c r="E55" s="330"/>
      <c r="F55" s="330"/>
      <c r="G55" s="328" t="s">
        <v>107</v>
      </c>
      <c r="H55" s="127"/>
      <c r="I55" s="418"/>
      <c r="J55" s="415"/>
      <c r="K55" s="128"/>
      <c r="L55" s="416"/>
      <c r="M55" s="417"/>
      <c r="N55" s="128"/>
      <c r="O55" s="416"/>
      <c r="P55" s="417"/>
      <c r="Q55" s="128"/>
      <c r="R55" s="416"/>
      <c r="S55" s="417"/>
      <c r="T55" s="128"/>
      <c r="U55" s="46"/>
      <c r="V55" s="43"/>
      <c r="W55" s="6"/>
      <c r="X55" s="46"/>
      <c r="Y55" s="43"/>
      <c r="Z55" s="4"/>
      <c r="AA55" s="61"/>
      <c r="AB55" s="2"/>
      <c r="AD55" s="2" t="str">
        <f t="shared" si="27"/>
        <v>Scope 3All LocationsPurchased goods &amp; servicesEUR</v>
      </c>
      <c r="AE55" s="53">
        <f t="shared" si="28"/>
        <v>0</v>
      </c>
      <c r="AF55" s="53">
        <f t="shared" si="29"/>
        <v>0</v>
      </c>
      <c r="AG55" s="53">
        <f t="shared" si="30"/>
        <v>0</v>
      </c>
      <c r="AH55" s="53">
        <f t="shared" si="31"/>
        <v>0</v>
      </c>
      <c r="AI55" s="53">
        <f t="shared" si="32"/>
        <v>0</v>
      </c>
      <c r="AJ55" s="53">
        <f t="shared" si="33"/>
        <v>0</v>
      </c>
    </row>
    <row r="56" spans="1:36" ht="29.1" customHeight="1">
      <c r="A56" s="2"/>
      <c r="B56" s="61"/>
      <c r="C56" s="127"/>
      <c r="D56" s="512"/>
      <c r="E56" s="330"/>
      <c r="F56" s="330"/>
      <c r="G56" s="328" t="s">
        <v>107</v>
      </c>
      <c r="H56" s="127"/>
      <c r="I56" s="416"/>
      <c r="J56" s="417"/>
      <c r="K56" s="128"/>
      <c r="L56" s="418"/>
      <c r="M56" s="415"/>
      <c r="N56" s="128"/>
      <c r="O56" s="418"/>
      <c r="P56" s="415"/>
      <c r="Q56" s="128"/>
      <c r="R56" s="418"/>
      <c r="S56" s="415"/>
      <c r="T56" s="128"/>
      <c r="U56" s="46"/>
      <c r="V56" s="43"/>
      <c r="W56" s="6"/>
      <c r="X56" s="46"/>
      <c r="Y56" s="43"/>
      <c r="Z56" s="4"/>
      <c r="AA56" s="61"/>
      <c r="AB56" s="2"/>
      <c r="AD56" s="2" t="str">
        <f t="shared" si="27"/>
        <v>Scope 3All LocationsPurchased goods &amp; servicesEUR</v>
      </c>
      <c r="AE56" s="53">
        <f t="shared" si="28"/>
        <v>0</v>
      </c>
      <c r="AF56" s="53">
        <f t="shared" si="29"/>
        <v>0</v>
      </c>
      <c r="AG56" s="53">
        <f t="shared" si="30"/>
        <v>0</v>
      </c>
      <c r="AH56" s="53">
        <f t="shared" si="31"/>
        <v>0</v>
      </c>
      <c r="AI56" s="53">
        <f t="shared" si="32"/>
        <v>0</v>
      </c>
      <c r="AJ56" s="53">
        <f t="shared" si="33"/>
        <v>0</v>
      </c>
    </row>
    <row r="57" spans="1:36" ht="29.1" customHeight="1">
      <c r="A57" s="2"/>
      <c r="B57" s="61"/>
      <c r="C57" s="127"/>
      <c r="D57" s="512"/>
      <c r="E57" s="330"/>
      <c r="F57" s="330"/>
      <c r="G57" s="328" t="s">
        <v>107</v>
      </c>
      <c r="H57" s="127"/>
      <c r="I57" s="418"/>
      <c r="J57" s="415"/>
      <c r="K57" s="128"/>
      <c r="L57" s="416"/>
      <c r="M57" s="417"/>
      <c r="N57" s="128"/>
      <c r="O57" s="416"/>
      <c r="P57" s="417"/>
      <c r="Q57" s="128"/>
      <c r="R57" s="416"/>
      <c r="S57" s="417"/>
      <c r="T57" s="128"/>
      <c r="U57" s="46"/>
      <c r="V57" s="43"/>
      <c r="W57" s="6"/>
      <c r="X57" s="46"/>
      <c r="Y57" s="43"/>
      <c r="Z57" s="4"/>
      <c r="AA57" s="61"/>
      <c r="AB57" s="2"/>
      <c r="AD57" s="2" t="str">
        <f t="shared" si="27"/>
        <v>Scope 3All LocationsPurchased goods &amp; servicesEUR</v>
      </c>
      <c r="AE57" s="53">
        <f t="shared" si="28"/>
        <v>0</v>
      </c>
      <c r="AF57" s="53">
        <f t="shared" si="29"/>
        <v>0</v>
      </c>
      <c r="AG57" s="53">
        <f t="shared" si="30"/>
        <v>0</v>
      </c>
      <c r="AH57" s="53">
        <f t="shared" si="31"/>
        <v>0</v>
      </c>
      <c r="AI57" s="53">
        <f t="shared" si="32"/>
        <v>0</v>
      </c>
      <c r="AJ57" s="53">
        <f t="shared" si="33"/>
        <v>0</v>
      </c>
    </row>
    <row r="58" spans="1:36" ht="29.1" customHeight="1">
      <c r="A58" s="2"/>
      <c r="B58" s="61"/>
      <c r="C58" s="127"/>
      <c r="D58" s="512"/>
      <c r="E58" s="330"/>
      <c r="F58" s="330"/>
      <c r="G58" s="328" t="s">
        <v>107</v>
      </c>
      <c r="H58" s="127"/>
      <c r="I58" s="416"/>
      <c r="J58" s="417"/>
      <c r="K58" s="128"/>
      <c r="L58" s="418"/>
      <c r="M58" s="415"/>
      <c r="N58" s="128"/>
      <c r="O58" s="418"/>
      <c r="P58" s="415"/>
      <c r="Q58" s="128"/>
      <c r="R58" s="418"/>
      <c r="S58" s="415"/>
      <c r="T58" s="128"/>
      <c r="U58" s="46"/>
      <c r="V58" s="43"/>
      <c r="W58" s="6"/>
      <c r="X58" s="46"/>
      <c r="Y58" s="43"/>
      <c r="Z58" s="4"/>
      <c r="AA58" s="61"/>
      <c r="AB58" s="2"/>
      <c r="AD58" s="2" t="str">
        <f t="shared" si="27"/>
        <v>Scope 3All LocationsPurchased goods &amp; servicesEUR</v>
      </c>
      <c r="AE58" s="53">
        <f t="shared" si="28"/>
        <v>0</v>
      </c>
      <c r="AF58" s="53">
        <f t="shared" si="29"/>
        <v>0</v>
      </c>
      <c r="AG58" s="53">
        <f t="shared" si="30"/>
        <v>0</v>
      </c>
      <c r="AH58" s="53">
        <f t="shared" si="31"/>
        <v>0</v>
      </c>
      <c r="AI58" s="53">
        <f t="shared" si="32"/>
        <v>0</v>
      </c>
      <c r="AJ58" s="53">
        <f t="shared" si="33"/>
        <v>0</v>
      </c>
    </row>
    <row r="59" spans="1:36" ht="29.1" customHeight="1">
      <c r="A59" s="2"/>
      <c r="B59" s="61"/>
      <c r="C59" s="127"/>
      <c r="D59" s="512"/>
      <c r="E59" s="330"/>
      <c r="F59" s="330"/>
      <c r="G59" s="328" t="s">
        <v>107</v>
      </c>
      <c r="H59" s="127"/>
      <c r="I59" s="418"/>
      <c r="J59" s="415"/>
      <c r="K59" s="128"/>
      <c r="L59" s="416"/>
      <c r="M59" s="417"/>
      <c r="N59" s="128"/>
      <c r="O59" s="416"/>
      <c r="P59" s="417"/>
      <c r="Q59" s="128"/>
      <c r="R59" s="416"/>
      <c r="S59" s="417"/>
      <c r="T59" s="128"/>
      <c r="U59" s="46"/>
      <c r="V59" s="43"/>
      <c r="W59" s="6"/>
      <c r="X59" s="46"/>
      <c r="Y59" s="43"/>
      <c r="Z59" s="4"/>
      <c r="AA59" s="61"/>
      <c r="AB59" s="2"/>
      <c r="AD59" s="2" t="str">
        <f t="shared" si="27"/>
        <v>Scope 3All LocationsPurchased goods &amp; servicesEUR</v>
      </c>
      <c r="AE59" s="53">
        <f t="shared" si="28"/>
        <v>0</v>
      </c>
      <c r="AF59" s="53">
        <f t="shared" si="29"/>
        <v>0</v>
      </c>
      <c r="AG59" s="53">
        <f t="shared" si="30"/>
        <v>0</v>
      </c>
      <c r="AH59" s="53">
        <f t="shared" si="31"/>
        <v>0</v>
      </c>
      <c r="AI59" s="53">
        <f t="shared" si="32"/>
        <v>0</v>
      </c>
      <c r="AJ59" s="53">
        <f t="shared" si="33"/>
        <v>0</v>
      </c>
    </row>
    <row r="60" spans="1:36" ht="29.1" customHeight="1">
      <c r="A60" s="2"/>
      <c r="B60" s="61"/>
      <c r="C60" s="127"/>
      <c r="D60" s="512"/>
      <c r="E60" s="330"/>
      <c r="F60" s="330"/>
      <c r="G60" s="328" t="s">
        <v>107</v>
      </c>
      <c r="H60" s="127"/>
      <c r="I60" s="416"/>
      <c r="J60" s="417"/>
      <c r="K60" s="128"/>
      <c r="L60" s="418"/>
      <c r="M60" s="415"/>
      <c r="N60" s="128"/>
      <c r="O60" s="418"/>
      <c r="P60" s="415"/>
      <c r="Q60" s="128"/>
      <c r="R60" s="418"/>
      <c r="S60" s="415"/>
      <c r="T60" s="128"/>
      <c r="U60" s="46"/>
      <c r="V60" s="43"/>
      <c r="W60" s="6"/>
      <c r="X60" s="46"/>
      <c r="Y60" s="43"/>
      <c r="Z60" s="4"/>
      <c r="AA60" s="61"/>
      <c r="AB60" s="2"/>
      <c r="AD60" s="2" t="str">
        <f t="shared" si="27"/>
        <v>Scope 3All LocationsPurchased goods &amp; servicesEUR</v>
      </c>
      <c r="AE60" s="53">
        <f t="shared" si="28"/>
        <v>0</v>
      </c>
      <c r="AF60" s="53">
        <f t="shared" si="29"/>
        <v>0</v>
      </c>
      <c r="AG60" s="53">
        <f t="shared" si="30"/>
        <v>0</v>
      </c>
      <c r="AH60" s="53">
        <f t="shared" si="31"/>
        <v>0</v>
      </c>
      <c r="AI60" s="53">
        <f t="shared" si="32"/>
        <v>0</v>
      </c>
      <c r="AJ60" s="53">
        <f t="shared" si="33"/>
        <v>0</v>
      </c>
    </row>
    <row r="61" spans="1:36" ht="29.1" customHeight="1">
      <c r="A61" s="2"/>
      <c r="B61" s="61"/>
      <c r="C61" s="127"/>
      <c r="D61" s="512"/>
      <c r="E61" s="330"/>
      <c r="F61" s="330"/>
      <c r="G61" s="328" t="s">
        <v>107</v>
      </c>
      <c r="H61" s="127"/>
      <c r="I61" s="416"/>
      <c r="J61" s="417"/>
      <c r="K61" s="128"/>
      <c r="L61" s="416"/>
      <c r="M61" s="417"/>
      <c r="N61" s="128"/>
      <c r="O61" s="416"/>
      <c r="P61" s="417"/>
      <c r="Q61" s="128"/>
      <c r="R61" s="416"/>
      <c r="S61" s="417"/>
      <c r="T61" s="128"/>
      <c r="U61" s="46"/>
      <c r="V61" s="43"/>
      <c r="W61" s="6"/>
      <c r="X61" s="46"/>
      <c r="Y61" s="43"/>
      <c r="Z61" s="4"/>
      <c r="AA61" s="61"/>
      <c r="AB61" s="2"/>
      <c r="AD61" s="2" t="str">
        <f t="shared" si="27"/>
        <v>Scope 3All LocationsPurchased goods &amp; servicesEUR</v>
      </c>
      <c r="AE61" s="53">
        <f t="shared" si="28"/>
        <v>0</v>
      </c>
      <c r="AF61" s="53">
        <f t="shared" si="29"/>
        <v>0</v>
      </c>
      <c r="AG61" s="53">
        <f t="shared" si="30"/>
        <v>0</v>
      </c>
      <c r="AH61" s="53">
        <f t="shared" si="31"/>
        <v>0</v>
      </c>
      <c r="AI61" s="53">
        <f t="shared" si="32"/>
        <v>0</v>
      </c>
      <c r="AJ61" s="53">
        <f t="shared" si="33"/>
        <v>0</v>
      </c>
    </row>
    <row r="62" spans="1:36" ht="29.1" customHeight="1">
      <c r="A62" s="2"/>
      <c r="B62" s="61"/>
      <c r="C62" s="127"/>
      <c r="D62" s="513"/>
      <c r="E62" s="331"/>
      <c r="F62" s="331"/>
      <c r="G62" s="329" t="s">
        <v>107</v>
      </c>
      <c r="H62" s="127"/>
      <c r="I62" s="419"/>
      <c r="J62" s="420"/>
      <c r="K62" s="128"/>
      <c r="L62" s="419"/>
      <c r="M62" s="420"/>
      <c r="N62" s="128"/>
      <c r="O62" s="419"/>
      <c r="P62" s="420"/>
      <c r="Q62" s="128"/>
      <c r="R62" s="419"/>
      <c r="S62" s="420"/>
      <c r="T62" s="128"/>
      <c r="U62" s="47"/>
      <c r="V62" s="37"/>
      <c r="W62" s="6"/>
      <c r="X62" s="47"/>
      <c r="Y62" s="37"/>
      <c r="Z62" s="4"/>
      <c r="AA62" s="61"/>
      <c r="AB62" s="2"/>
      <c r="AD62" s="2" t="str">
        <f t="shared" si="27"/>
        <v>Scope 3All LocationsPurchased goods &amp; servicesEUR</v>
      </c>
      <c r="AE62" s="53">
        <f t="shared" si="28"/>
        <v>0</v>
      </c>
      <c r="AF62" s="53">
        <f t="shared" si="29"/>
        <v>0</v>
      </c>
      <c r="AG62" s="53">
        <f t="shared" si="30"/>
        <v>0</v>
      </c>
      <c r="AH62" s="53">
        <f t="shared" si="31"/>
        <v>0</v>
      </c>
      <c r="AI62" s="53">
        <f t="shared" si="32"/>
        <v>0</v>
      </c>
      <c r="AJ62" s="53">
        <f t="shared" si="33"/>
        <v>0</v>
      </c>
    </row>
    <row r="63" spans="1:36" ht="29.1" customHeight="1">
      <c r="A63" s="2"/>
      <c r="B63" s="61"/>
      <c r="C63" s="127"/>
      <c r="D63" s="127"/>
      <c r="E63" s="127"/>
      <c r="F63" s="127"/>
      <c r="G63" s="126"/>
      <c r="H63" s="127"/>
      <c r="I63" s="127"/>
      <c r="J63" s="127"/>
      <c r="K63" s="127"/>
      <c r="L63" s="127"/>
      <c r="M63" s="127"/>
      <c r="N63" s="127"/>
      <c r="O63" s="127"/>
      <c r="P63" s="127"/>
      <c r="Q63" s="127"/>
      <c r="R63" s="127"/>
      <c r="S63" s="127"/>
      <c r="T63" s="127"/>
      <c r="U63" s="4"/>
      <c r="V63" s="4"/>
      <c r="W63" s="4"/>
      <c r="X63" s="4"/>
      <c r="Y63" s="4"/>
      <c r="Z63" s="4"/>
      <c r="AA63" s="61"/>
      <c r="AB63" s="2"/>
    </row>
    <row r="64" spans="1:36" ht="30" customHeight="1">
      <c r="A64" s="2"/>
      <c r="B64" s="61"/>
      <c r="C64" s="61"/>
      <c r="D64" s="61"/>
      <c r="E64" s="61"/>
      <c r="F64" s="61"/>
      <c r="G64" s="120"/>
      <c r="H64" s="61"/>
      <c r="I64" s="61"/>
      <c r="J64" s="61"/>
      <c r="K64" s="61"/>
      <c r="L64" s="61"/>
      <c r="M64" s="61"/>
      <c r="N64" s="61"/>
      <c r="O64" s="61"/>
      <c r="P64" s="61"/>
      <c r="Q64" s="61"/>
      <c r="R64" s="61"/>
      <c r="S64" s="61"/>
      <c r="T64" s="61"/>
      <c r="U64" s="61"/>
      <c r="V64" s="61"/>
      <c r="W64" s="61"/>
      <c r="X64" s="61"/>
      <c r="Y64" s="61"/>
      <c r="Z64" s="61"/>
      <c r="AA64" s="61"/>
      <c r="AB64" s="2"/>
    </row>
    <row r="65" spans="1:28" ht="15">
      <c r="A65" s="2"/>
      <c r="B65" s="2"/>
      <c r="C65" s="2"/>
      <c r="D65" s="2"/>
      <c r="E65" s="2"/>
      <c r="F65" s="2"/>
      <c r="G65" s="31"/>
      <c r="H65" s="2"/>
      <c r="I65" s="2"/>
      <c r="J65" s="2"/>
      <c r="K65" s="2"/>
      <c r="L65" s="2"/>
      <c r="M65" s="2"/>
      <c r="N65" s="2"/>
      <c r="O65" s="2"/>
      <c r="P65" s="2"/>
      <c r="Q65" s="2"/>
      <c r="R65" s="2"/>
      <c r="S65" s="2"/>
      <c r="T65" s="2"/>
      <c r="U65" s="2"/>
      <c r="V65" s="2"/>
      <c r="W65" s="2"/>
      <c r="X65" s="2"/>
      <c r="Y65" s="2"/>
      <c r="Z65" s="2"/>
      <c r="AA65" s="2"/>
      <c r="AB65" s="2"/>
    </row>
    <row r="66" spans="1:28" ht="15" hidden="1">
      <c r="A66" s="2"/>
    </row>
    <row r="67" spans="1:28" ht="15" hidden="1">
      <c r="A67" s="2"/>
    </row>
    <row r="68" spans="1:28" ht="15" hidden="1">
      <c r="A68" s="2"/>
    </row>
    <row r="69" spans="1:28" ht="15" hidden="1">
      <c r="A69" s="2"/>
    </row>
    <row r="70" spans="1:28" ht="15" hidden="1">
      <c r="A70" s="2"/>
    </row>
    <row r="71" spans="1:28" ht="15" hidden="1">
      <c r="A71" s="2"/>
    </row>
    <row r="72" spans="1:28" ht="15" hidden="1">
      <c r="A72" s="2"/>
    </row>
    <row r="73" spans="1:28" ht="15" hidden="1">
      <c r="A73" s="2"/>
    </row>
    <row r="74" spans="1:28" ht="15" hidden="1">
      <c r="A74" s="2"/>
    </row>
    <row r="75" spans="1:28" ht="15" hidden="1">
      <c r="A75" s="2"/>
    </row>
    <row r="76" spans="1:28" ht="15" hidden="1">
      <c r="A76" s="2"/>
    </row>
    <row r="77" spans="1:28" ht="15" hidden="1">
      <c r="A77" s="2"/>
    </row>
    <row r="78" spans="1:28" ht="15" hidden="1">
      <c r="A78" s="2"/>
    </row>
    <row r="79" spans="1:28" ht="15" hidden="1">
      <c r="A79" s="2"/>
    </row>
    <row r="80" spans="1:28" ht="15" hidden="1">
      <c r="A80" s="2"/>
    </row>
    <row r="81" spans="1:1" ht="15" hidden="1">
      <c r="A81" s="2"/>
    </row>
    <row r="82" spans="1:1" ht="15" hidden="1">
      <c r="A82" s="2"/>
    </row>
    <row r="83" spans="1:1" ht="15" hidden="1"/>
    <row r="84" spans="1:1" ht="15" hidden="1"/>
    <row r="85" spans="1:1" ht="15" hidden="1"/>
    <row r="86" spans="1:1" ht="15" hidden="1"/>
    <row r="87" spans="1:1" ht="15" hidden="1"/>
    <row r="88" spans="1:1" ht="15" hidden="1"/>
    <row r="89" spans="1:1" ht="15" hidden="1"/>
    <row r="90" spans="1:1" ht="15" hidden="1"/>
    <row r="91" spans="1:1" ht="15" hidden="1"/>
    <row r="92" spans="1:1" ht="15" hidden="1"/>
  </sheetData>
  <sheetProtection algorithmName="SHA-512" hashValue="srGA7N4wrq/pGKOqdg47V9VCIDp7qJizdeQQdqA5FWvKrYe3agVUl3n0Sd5sJ373E02utwcudG0fCsqIHBigyQ==" saltValue="vT4ih+4zXxwUNhWpxu0cNQ==" spinCount="100000" sheet="1" selectLockedCells="1" sort="0" autoFilter="0" pivotTables="0"/>
  <dataConsolidate/>
  <mergeCells count="22">
    <mergeCell ref="D45:D62"/>
    <mergeCell ref="D40:G40"/>
    <mergeCell ref="D22:D24"/>
    <mergeCell ref="D27:D32"/>
    <mergeCell ref="D35:D38"/>
    <mergeCell ref="X40:Y40"/>
    <mergeCell ref="I40:J40"/>
    <mergeCell ref="L40:M40"/>
    <mergeCell ref="O40:P40"/>
    <mergeCell ref="R40:S40"/>
    <mergeCell ref="U40:V40"/>
    <mergeCell ref="C4:T4"/>
    <mergeCell ref="X20:Y20"/>
    <mergeCell ref="U20:V20"/>
    <mergeCell ref="R20:S20"/>
    <mergeCell ref="O20:P20"/>
    <mergeCell ref="L20:M20"/>
    <mergeCell ref="C6:T16"/>
    <mergeCell ref="I20:J20"/>
    <mergeCell ref="D20:G20"/>
    <mergeCell ref="D17:F17"/>
    <mergeCell ref="D19:G19"/>
  </mergeCells>
  <conditionalFormatting sqref="G22:G24 G27:G32 G35:G38">
    <cfRule type="expression" dxfId="205" priority="2">
      <formula>IF(AND(G22="Select unit",OR(I22&lt;&gt;"",L22&lt;&gt;"",O22&lt;&gt;"",R22&lt;&gt;"",U22&lt;&gt;"",X22&lt;&gt;"")),TRUE,FALSE)</formula>
    </cfRule>
  </conditionalFormatting>
  <conditionalFormatting sqref="I22:I24 L22:L24 O22:O24 R22:R24 U22:U24 X22:X24 I27:I32 L27:L32 O27:O32 R27:R32 U27:U32 X27:X32 I35:I38 L35:L38 O35:O38 R35:R38 U35:U38 X35:X38">
    <cfRule type="expression" dxfId="204" priority="1">
      <formula>IF($G22="EUR",TRUE,FALSE)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500-000000000000}">
          <x14:formula1>
            <xm:f>Dropdowns!$T$3:$T$5</xm:f>
          </x14:formula1>
          <xm:sqref>G22:G24</xm:sqref>
        </x14:dataValidation>
        <x14:dataValidation type="list" allowBlank="1" showInputMessage="1" showErrorMessage="1" xr:uid="{00000000-0002-0000-0500-000001000000}">
          <x14:formula1>
            <xm:f>Dropdowns!$V$3:$V$5</xm:f>
          </x14:formula1>
          <xm:sqref>G27</xm:sqref>
        </x14:dataValidation>
        <x14:dataValidation type="list" allowBlank="1" showInputMessage="1" showErrorMessage="1" xr:uid="{00000000-0002-0000-0500-000002000000}">
          <x14:formula1>
            <xm:f>Dropdowns!$W$3:$W$5</xm:f>
          </x14:formula1>
          <xm:sqref>G28</xm:sqref>
        </x14:dataValidation>
        <x14:dataValidation type="list" allowBlank="1" showInputMessage="1" showErrorMessage="1" xr:uid="{00000000-0002-0000-0500-000003000000}">
          <x14:formula1>
            <xm:f>Dropdowns!$X$3:$X$5</xm:f>
          </x14:formula1>
          <xm:sqref>G29</xm:sqref>
        </x14:dataValidation>
        <x14:dataValidation type="list" allowBlank="1" showInputMessage="1" showErrorMessage="1" xr:uid="{00000000-0002-0000-0500-000004000000}">
          <x14:formula1>
            <xm:f>Dropdowns!$Y$3:$Y$5</xm:f>
          </x14:formula1>
          <xm:sqref>G30</xm:sqref>
        </x14:dataValidation>
        <x14:dataValidation type="list" allowBlank="1" showInputMessage="1" showErrorMessage="1" xr:uid="{00000000-0002-0000-0500-000005000000}">
          <x14:formula1>
            <xm:f>Dropdowns!$Z$3:$Z$5</xm:f>
          </x14:formula1>
          <xm:sqref>G31</xm:sqref>
        </x14:dataValidation>
        <x14:dataValidation type="list" allowBlank="1" showInputMessage="1" showErrorMessage="1" xr:uid="{00000000-0002-0000-0500-000006000000}">
          <x14:formula1>
            <xm:f>Dropdowns!$AA$3:$AA$5</xm:f>
          </x14:formula1>
          <xm:sqref>G32</xm:sqref>
        </x14:dataValidation>
        <x14:dataValidation type="list" allowBlank="1" showInputMessage="1" showErrorMessage="1" xr:uid="{00000000-0002-0000-0500-000007000000}">
          <x14:formula1>
            <xm:f>Dropdowns!$O$3:$O$5</xm:f>
          </x14:formula1>
          <xm:sqref>G35</xm:sqref>
        </x14:dataValidation>
        <x14:dataValidation type="list" allowBlank="1" showInputMessage="1" showErrorMessage="1" xr:uid="{00000000-0002-0000-0500-000008000000}">
          <x14:formula1>
            <xm:f>Dropdowns!$P$3:$P$5</xm:f>
          </x14:formula1>
          <xm:sqref>G36</xm:sqref>
        </x14:dataValidation>
        <x14:dataValidation type="list" allowBlank="1" showInputMessage="1" showErrorMessage="1" xr:uid="{00000000-0002-0000-0500-000009000000}">
          <x14:formula1>
            <xm:f>Dropdowns!$Q$3:$Q$5</xm:f>
          </x14:formula1>
          <xm:sqref>G37</xm:sqref>
        </x14:dataValidation>
        <x14:dataValidation type="list" allowBlank="1" showInputMessage="1" showErrorMessage="1" xr:uid="{00000000-0002-0000-0500-00000A000000}">
          <x14:formula1>
            <xm:f>Dropdowns!$R$3:$R$5</xm:f>
          </x14:formula1>
          <xm:sqref>G38</xm:sqref>
        </x14:dataValidation>
        <x14:dataValidation type="list" allowBlank="1" showInputMessage="1" showErrorMessage="1" xr:uid="{00000000-0002-0000-0500-00000B000000}">
          <x14:formula1>
            <xm:f>Dropdowns!$AC$3:$AC$22</xm:f>
          </x14:formula1>
          <xm:sqref>E45:E62</xm:sqref>
        </x14:dataValidation>
        <x14:dataValidation type="list" allowBlank="1" showInputMessage="1" showErrorMessage="1" xr:uid="{00000000-0002-0000-0500-00000C000000}">
          <x14:formula1>
            <xm:f>INDIRECT(VLOOKUP(E45,Dropdowns!$AC$2:$AD$22,2,FALSE))</xm:f>
          </x14:formula1>
          <xm:sqref>F45:F62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C439-C202-4A22-975F-D460D9C514D2}">
  <sheetPr>
    <tabColor theme="6" tint="0.59999389629810485"/>
  </sheetPr>
  <dimension ref="A1:T307"/>
  <sheetViews>
    <sheetView showGridLines="0" zoomScale="70" zoomScaleNormal="70" workbookViewId="0">
      <selection activeCell="O162" sqref="O162"/>
    </sheetView>
  </sheetViews>
  <sheetFormatPr defaultColWidth="0" defaultRowHeight="15" zeroHeight="1"/>
  <cols>
    <col min="1" max="1" width="4.42578125" customWidth="1"/>
    <col min="2" max="2" width="9.42578125" customWidth="1"/>
    <col min="3" max="3" width="20.5703125" customWidth="1"/>
    <col min="4" max="4" width="16.7109375" customWidth="1"/>
    <col min="5" max="5" width="16.42578125" customWidth="1"/>
    <col min="6" max="6" width="38.5703125" customWidth="1"/>
    <col min="7" max="7" width="24.85546875" customWidth="1"/>
    <col min="8" max="8" width="9" customWidth="1"/>
    <col min="9" max="9" width="8" customWidth="1"/>
    <col min="10" max="10" width="53.140625" hidden="1" customWidth="1"/>
    <col min="11" max="11" width="11.7109375" customWidth="1"/>
    <col min="12" max="15" width="9.140625" customWidth="1"/>
    <col min="16" max="16" width="8.140625" customWidth="1"/>
    <col min="17" max="17" width="85.42578125" customWidth="1"/>
    <col min="18" max="18" width="66.28515625" customWidth="1"/>
    <col min="19" max="19" width="22.28515625" customWidth="1"/>
    <col min="20" max="20" width="9.140625" customWidth="1"/>
    <col min="21" max="16384" width="9.140625" hidden="1"/>
  </cols>
  <sheetData>
    <row r="1" spans="2:19"/>
    <row r="2" spans="2:19" ht="69.75" customHeight="1">
      <c r="B2" s="71"/>
      <c r="C2" s="71" t="s">
        <v>10</v>
      </c>
      <c r="D2" s="146"/>
      <c r="E2" s="146"/>
      <c r="F2" s="146"/>
      <c r="G2" s="146"/>
      <c r="H2" s="146"/>
      <c r="I2" s="146"/>
      <c r="J2" s="146"/>
      <c r="K2" s="146"/>
      <c r="L2" s="146"/>
      <c r="M2" s="146"/>
      <c r="N2" s="146"/>
      <c r="O2" s="146"/>
      <c r="P2" s="146"/>
      <c r="Q2" s="146"/>
      <c r="R2" s="146"/>
      <c r="S2" s="146"/>
    </row>
    <row r="3" spans="2:19" ht="45" customHeight="1">
      <c r="B3" s="61"/>
      <c r="C3" s="76" t="s">
        <v>111</v>
      </c>
      <c r="D3" s="61"/>
      <c r="E3" s="61"/>
      <c r="F3" s="61"/>
      <c r="G3" s="120"/>
      <c r="H3" s="61"/>
      <c r="I3" s="61"/>
      <c r="J3" s="61"/>
      <c r="K3" s="61"/>
      <c r="L3" s="61"/>
      <c r="M3" s="61"/>
      <c r="N3" s="61"/>
      <c r="O3" s="61"/>
      <c r="P3" s="61"/>
      <c r="Q3" s="61"/>
      <c r="R3" s="61"/>
      <c r="S3" s="61"/>
    </row>
    <row r="4" spans="2:19" ht="26.25" customHeight="1">
      <c r="B4" s="61"/>
      <c r="C4" s="91" t="s">
        <v>112</v>
      </c>
      <c r="D4" s="147"/>
      <c r="E4" s="2"/>
      <c r="F4" s="2"/>
      <c r="G4" s="295"/>
      <c r="H4" s="2"/>
      <c r="I4" s="2"/>
      <c r="J4" s="2"/>
      <c r="K4" s="2"/>
      <c r="L4" s="2"/>
      <c r="M4" s="2"/>
      <c r="N4" s="2"/>
      <c r="O4" s="2"/>
      <c r="P4" s="2"/>
      <c r="Q4" s="2"/>
      <c r="R4" s="2"/>
      <c r="S4" s="61"/>
    </row>
    <row r="5" spans="2:19" ht="25.5" customHeight="1">
      <c r="B5" s="61"/>
      <c r="C5" s="504" t="s">
        <v>113</v>
      </c>
      <c r="D5" s="504"/>
      <c r="E5" s="504"/>
      <c r="F5" s="504"/>
      <c r="G5" s="127"/>
      <c r="H5" s="2"/>
      <c r="I5" s="2"/>
      <c r="J5" s="2"/>
      <c r="K5" s="2"/>
      <c r="L5" s="2"/>
      <c r="M5" s="2"/>
      <c r="N5" s="2"/>
      <c r="O5" s="2"/>
      <c r="P5" s="2"/>
      <c r="Q5" s="2"/>
      <c r="R5" s="2"/>
      <c r="S5" s="61"/>
    </row>
    <row r="6" spans="2:19" ht="17.25" customHeight="1">
      <c r="B6" s="61"/>
      <c r="C6" s="91" t="s">
        <v>114</v>
      </c>
      <c r="D6" s="127"/>
      <c r="E6" s="91"/>
      <c r="F6" s="91"/>
      <c r="G6" s="295"/>
      <c r="H6" s="2"/>
      <c r="I6" s="2"/>
      <c r="J6" s="2"/>
      <c r="K6" s="2"/>
      <c r="L6" s="2"/>
      <c r="M6" s="2"/>
      <c r="N6" s="2"/>
      <c r="O6" s="2"/>
      <c r="P6" s="2"/>
      <c r="Q6" s="2"/>
      <c r="R6" s="2"/>
      <c r="S6" s="61"/>
    </row>
    <row r="7" spans="2:19">
      <c r="B7" s="61"/>
      <c r="C7" s="91" t="s">
        <v>115</v>
      </c>
      <c r="D7" s="127"/>
      <c r="E7" s="91"/>
      <c r="F7" s="91"/>
      <c r="G7" s="295"/>
      <c r="H7" s="2"/>
      <c r="I7" s="2"/>
      <c r="J7" s="2"/>
      <c r="K7" s="2"/>
      <c r="L7" s="2"/>
      <c r="M7" s="2"/>
      <c r="N7" s="2"/>
      <c r="O7" s="2"/>
      <c r="P7" s="2"/>
      <c r="Q7" s="2"/>
      <c r="R7" s="2"/>
      <c r="S7" s="61"/>
    </row>
    <row r="8" spans="2:19" ht="22.5" customHeight="1">
      <c r="B8" s="61"/>
      <c r="C8" s="91" t="s">
        <v>116</v>
      </c>
      <c r="D8" s="127"/>
      <c r="E8" s="91"/>
      <c r="F8" s="91"/>
      <c r="G8" s="295"/>
      <c r="H8" s="2"/>
      <c r="I8" s="2"/>
      <c r="J8" s="2"/>
      <c r="K8" s="2"/>
      <c r="L8" s="2"/>
      <c r="M8" s="2"/>
      <c r="N8" s="2"/>
      <c r="O8" s="2"/>
      <c r="P8" s="2"/>
      <c r="Q8" s="2"/>
      <c r="R8" s="2"/>
      <c r="S8" s="61"/>
    </row>
    <row r="9" spans="2:19" ht="46.5" customHeight="1">
      <c r="B9" s="61"/>
      <c r="C9" s="504" t="s">
        <v>117</v>
      </c>
      <c r="D9" s="504"/>
      <c r="E9" s="504"/>
      <c r="F9" s="91"/>
      <c r="G9" s="295"/>
      <c r="H9" s="2"/>
      <c r="I9" s="2"/>
      <c r="J9" s="2"/>
      <c r="K9" s="2"/>
      <c r="L9" s="2"/>
      <c r="M9" s="2"/>
      <c r="N9" s="2"/>
      <c r="O9" s="2"/>
      <c r="P9" s="2"/>
      <c r="Q9" s="2"/>
      <c r="R9" s="2"/>
      <c r="S9" s="61"/>
    </row>
    <row r="10" spans="2:19" ht="33.75" customHeight="1">
      <c r="B10" s="61"/>
      <c r="C10" s="61"/>
      <c r="D10" s="76"/>
      <c r="E10" s="61"/>
      <c r="F10" s="61"/>
      <c r="G10" s="120"/>
      <c r="H10" s="61"/>
      <c r="I10" s="61"/>
      <c r="J10" s="61"/>
      <c r="K10" s="61"/>
      <c r="L10" s="61"/>
      <c r="M10" s="61"/>
      <c r="N10" s="61"/>
      <c r="O10" s="61"/>
      <c r="P10" s="61"/>
      <c r="Q10" s="61"/>
      <c r="R10" s="61"/>
      <c r="S10" s="61"/>
    </row>
    <row r="11" spans="2:19" ht="37.5">
      <c r="B11" s="71"/>
      <c r="C11" s="71"/>
      <c r="D11" s="300"/>
      <c r="E11" s="300"/>
      <c r="F11" s="300"/>
      <c r="G11" s="300"/>
      <c r="H11" s="300"/>
      <c r="I11" s="300"/>
      <c r="J11" s="300"/>
      <c r="K11" s="300"/>
      <c r="L11" s="300"/>
      <c r="M11" s="300"/>
      <c r="N11" s="300"/>
      <c r="O11" s="300"/>
      <c r="P11" s="146"/>
      <c r="Q11" s="146"/>
      <c r="R11" s="146"/>
      <c r="S11" s="146"/>
    </row>
    <row r="12" spans="2:19" ht="15.75">
      <c r="B12" s="144"/>
      <c r="C12" s="144"/>
      <c r="D12" s="270" t="s">
        <v>118</v>
      </c>
      <c r="E12" s="270" t="s">
        <v>42</v>
      </c>
      <c r="F12" s="270" t="s">
        <v>119</v>
      </c>
      <c r="G12" s="270" t="s">
        <v>120</v>
      </c>
      <c r="H12" s="270" t="s">
        <v>44</v>
      </c>
      <c r="I12" s="270" t="s">
        <v>121</v>
      </c>
      <c r="J12" s="270" t="s">
        <v>41</v>
      </c>
      <c r="K12" s="270">
        <v>2020</v>
      </c>
      <c r="L12" s="270">
        <v>2021</v>
      </c>
      <c r="M12" s="270">
        <v>2022</v>
      </c>
      <c r="N12" s="270">
        <v>2023</v>
      </c>
      <c r="O12" s="270">
        <v>2024</v>
      </c>
      <c r="P12" s="270">
        <v>2025</v>
      </c>
      <c r="Q12" s="272" t="s">
        <v>122</v>
      </c>
      <c r="R12" s="272" t="s">
        <v>123</v>
      </c>
      <c r="S12" s="144"/>
    </row>
    <row r="13" spans="2:19" ht="15.75">
      <c r="B13" s="144"/>
      <c r="C13" s="142" t="s">
        <v>124</v>
      </c>
      <c r="D13" s="270"/>
      <c r="E13" s="270"/>
      <c r="F13" s="270"/>
      <c r="G13" s="270"/>
      <c r="H13" s="270"/>
      <c r="I13" s="271"/>
      <c r="J13" s="271"/>
      <c r="K13" s="270"/>
      <c r="L13" s="270"/>
      <c r="M13" s="270"/>
      <c r="N13" s="270"/>
      <c r="O13" s="270"/>
      <c r="P13" s="270"/>
      <c r="Q13" s="270"/>
      <c r="R13" s="270"/>
      <c r="S13" s="144"/>
    </row>
    <row r="14" spans="2:19" ht="16.5" customHeight="1">
      <c r="B14" s="144"/>
      <c r="C14" s="122"/>
      <c r="D14" s="122" t="s">
        <v>7</v>
      </c>
      <c r="E14" s="122" t="s">
        <v>124</v>
      </c>
      <c r="F14" s="122" t="s">
        <v>52</v>
      </c>
      <c r="G14" s="122" t="s">
        <v>125</v>
      </c>
      <c r="H14" s="122" t="s">
        <v>126</v>
      </c>
      <c r="I14" s="136" t="s">
        <v>127</v>
      </c>
      <c r="J14" s="136" t="str">
        <f>D14&amp;F14&amp;H14</f>
        <v>Scope 1Natural gasNm3</v>
      </c>
      <c r="K14" s="236">
        <v>1.7849999999999999</v>
      </c>
      <c r="L14" s="236">
        <v>1.7849999999999999</v>
      </c>
      <c r="M14" s="236">
        <v>1.788</v>
      </c>
      <c r="N14" s="236">
        <v>1.782</v>
      </c>
      <c r="O14" s="273"/>
      <c r="P14" s="273"/>
      <c r="Q14" s="122" t="s">
        <v>128</v>
      </c>
      <c r="R14" s="278" t="s">
        <v>129</v>
      </c>
      <c r="S14" s="144"/>
    </row>
    <row r="15" spans="2:19">
      <c r="B15" s="144"/>
      <c r="C15" s="122"/>
      <c r="D15" s="122" t="s">
        <v>7</v>
      </c>
      <c r="E15" s="122" t="s">
        <v>124</v>
      </c>
      <c r="F15" s="122" t="s">
        <v>52</v>
      </c>
      <c r="G15" s="122" t="s">
        <v>130</v>
      </c>
      <c r="H15" s="122" t="s">
        <v>126</v>
      </c>
      <c r="I15" s="136" t="s">
        <v>127</v>
      </c>
      <c r="J15" s="136" t="str">
        <f t="shared" ref="J15:J27" si="0">D15&amp;F15&amp;H15</f>
        <v>Scope 1Natural gasNm3</v>
      </c>
      <c r="K15" s="236">
        <v>2.0226600000000001</v>
      </c>
      <c r="L15" s="236">
        <v>2.02135</v>
      </c>
      <c r="M15" s="236">
        <v>2.0157400000000001</v>
      </c>
      <c r="N15" s="236">
        <v>2.0383903100671099</v>
      </c>
      <c r="O15" s="273"/>
      <c r="P15" s="273"/>
      <c r="Q15" s="122" t="s">
        <v>131</v>
      </c>
      <c r="R15" s="273"/>
      <c r="S15" s="144"/>
    </row>
    <row r="16" spans="2:19">
      <c r="B16" s="144"/>
      <c r="C16" s="122"/>
      <c r="D16" s="122" t="s">
        <v>7</v>
      </c>
      <c r="E16" s="122" t="s">
        <v>124</v>
      </c>
      <c r="F16" s="122" t="s">
        <v>52</v>
      </c>
      <c r="G16" s="122" t="s">
        <v>125</v>
      </c>
      <c r="H16" s="122" t="s">
        <v>132</v>
      </c>
      <c r="I16" s="136" t="s">
        <v>127</v>
      </c>
      <c r="J16" s="136" t="str">
        <f>D16&amp;F16&amp;H16</f>
        <v>Scope 1Natural gasGJ</v>
      </c>
      <c r="K16" s="236">
        <f>K14/K302</f>
        <v>48.243243243243242</v>
      </c>
      <c r="L16" s="236">
        <f>L14/L302</f>
        <v>48.243243243243242</v>
      </c>
      <c r="M16" s="236">
        <f>M14/M302</f>
        <v>48.32432432432433</v>
      </c>
      <c r="N16" s="236">
        <f>N14/N302</f>
        <v>48.162162162162168</v>
      </c>
      <c r="O16" s="273"/>
      <c r="P16" s="273"/>
      <c r="Q16" s="122" t="s">
        <v>128</v>
      </c>
      <c r="R16" s="273"/>
      <c r="S16" s="144"/>
    </row>
    <row r="17" spans="2:19">
      <c r="B17" s="144"/>
      <c r="C17" s="122"/>
      <c r="D17" s="122" t="s">
        <v>7</v>
      </c>
      <c r="E17" s="122" t="s">
        <v>124</v>
      </c>
      <c r="F17" s="122" t="s">
        <v>52</v>
      </c>
      <c r="G17" s="122" t="s">
        <v>130</v>
      </c>
      <c r="H17" s="122" t="s">
        <v>132</v>
      </c>
      <c r="I17" s="136" t="s">
        <v>127</v>
      </c>
      <c r="J17" s="136" t="str">
        <f t="shared" ref="J17" si="1">D17&amp;F17&amp;H17</f>
        <v>Scope 1Natural gasGJ</v>
      </c>
      <c r="K17" s="236">
        <f>K15/K302</f>
        <v>54.666486486486491</v>
      </c>
      <c r="L17" s="236">
        <f>L15/L302</f>
        <v>54.631081081081085</v>
      </c>
      <c r="M17" s="236">
        <f>M15/M302</f>
        <v>54.479459459459463</v>
      </c>
      <c r="N17" s="236">
        <f>N15/N302</f>
        <v>55.091630001813783</v>
      </c>
      <c r="O17" s="273"/>
      <c r="P17" s="273"/>
      <c r="Q17" s="122" t="s">
        <v>131</v>
      </c>
      <c r="R17" s="273"/>
      <c r="S17" s="144"/>
    </row>
    <row r="18" spans="2:19">
      <c r="B18" s="144"/>
      <c r="C18" s="122"/>
      <c r="D18" s="122" t="s">
        <v>7</v>
      </c>
      <c r="E18" s="122" t="s">
        <v>124</v>
      </c>
      <c r="F18" s="122" t="s">
        <v>52</v>
      </c>
      <c r="G18" s="122" t="s">
        <v>125</v>
      </c>
      <c r="H18" s="122" t="s">
        <v>76</v>
      </c>
      <c r="I18" s="136" t="s">
        <v>127</v>
      </c>
      <c r="J18" s="136" t="str">
        <f>D18&amp;F18&amp;H18</f>
        <v>Scope 1Natural gaskWh</v>
      </c>
      <c r="K18" s="236">
        <f>K14/K303</f>
        <v>0.17363813229571984</v>
      </c>
      <c r="L18" s="236">
        <f>L14/L303</f>
        <v>0.17363813229571984</v>
      </c>
      <c r="M18" s="236">
        <f>M14/M303</f>
        <v>0.17392996108949418</v>
      </c>
      <c r="N18" s="236">
        <f>N14/N303</f>
        <v>0.17334630350194555</v>
      </c>
      <c r="O18" s="273"/>
      <c r="P18" s="273"/>
      <c r="Q18" s="122" t="s">
        <v>128</v>
      </c>
      <c r="R18" s="273"/>
      <c r="S18" s="144"/>
    </row>
    <row r="19" spans="2:19">
      <c r="B19" s="144"/>
      <c r="C19" s="122"/>
      <c r="D19" s="122" t="s">
        <v>7</v>
      </c>
      <c r="E19" s="122" t="s">
        <v>124</v>
      </c>
      <c r="F19" s="122" t="s">
        <v>52</v>
      </c>
      <c r="G19" s="122" t="s">
        <v>130</v>
      </c>
      <c r="H19" s="122" t="s">
        <v>76</v>
      </c>
      <c r="I19" s="136" t="s">
        <v>127</v>
      </c>
      <c r="J19" s="136" t="str">
        <f t="shared" ref="J19" si="2">D19&amp;F19&amp;H19</f>
        <v>Scope 1Natural gaskWh</v>
      </c>
      <c r="K19" s="236">
        <f>K15/K303</f>
        <v>0.19675680933852144</v>
      </c>
      <c r="L19" s="236">
        <f>L15/L303</f>
        <v>0.19662937743190662</v>
      </c>
      <c r="M19" s="236">
        <f>M15/M303</f>
        <v>0.19608365758754867</v>
      </c>
      <c r="N19" s="236">
        <f>N15/N303</f>
        <v>0.19828699514271497</v>
      </c>
      <c r="O19" s="273"/>
      <c r="P19" s="273"/>
      <c r="Q19" s="122" t="s">
        <v>131</v>
      </c>
      <c r="R19" s="273"/>
      <c r="S19" s="144"/>
    </row>
    <row r="20" spans="2:19">
      <c r="B20" s="144"/>
      <c r="C20" s="122"/>
      <c r="D20" s="122" t="s">
        <v>7</v>
      </c>
      <c r="E20" s="122" t="s">
        <v>124</v>
      </c>
      <c r="F20" s="122" t="s">
        <v>52</v>
      </c>
      <c r="G20" s="122" t="s">
        <v>125</v>
      </c>
      <c r="H20" s="122" t="s">
        <v>133</v>
      </c>
      <c r="I20" s="136" t="s">
        <v>127</v>
      </c>
      <c r="J20" s="136" t="str">
        <f>D20&amp;F20&amp;H20</f>
        <v>Scope 1Natural gasMWh</v>
      </c>
      <c r="K20" s="236">
        <f>K18/1000</f>
        <v>1.7363813229571984E-4</v>
      </c>
      <c r="L20" s="236">
        <f>L18/1000</f>
        <v>1.7363813229571984E-4</v>
      </c>
      <c r="M20" s="236">
        <f t="shared" ref="M20:N20" si="3">M18/1000</f>
        <v>1.7392996108949417E-4</v>
      </c>
      <c r="N20" s="236">
        <f t="shared" si="3"/>
        <v>1.7334630350194556E-4</v>
      </c>
      <c r="O20" s="273"/>
      <c r="P20" s="273"/>
      <c r="Q20" s="122" t="s">
        <v>128</v>
      </c>
      <c r="R20" s="273"/>
      <c r="S20" s="144"/>
    </row>
    <row r="21" spans="2:19">
      <c r="B21" s="144"/>
      <c r="C21" s="122"/>
      <c r="D21" s="122" t="s">
        <v>7</v>
      </c>
      <c r="E21" s="122" t="s">
        <v>124</v>
      </c>
      <c r="F21" s="122" t="s">
        <v>52</v>
      </c>
      <c r="G21" s="122" t="s">
        <v>130</v>
      </c>
      <c r="H21" s="122" t="s">
        <v>133</v>
      </c>
      <c r="I21" s="136" t="s">
        <v>127</v>
      </c>
      <c r="J21" s="136" t="str">
        <f t="shared" ref="J21:J23" si="4">D21&amp;F21&amp;H21</f>
        <v>Scope 1Natural gasMWh</v>
      </c>
      <c r="K21" s="236">
        <f>K19/1000</f>
        <v>1.9675680933852144E-4</v>
      </c>
      <c r="L21" s="236">
        <f t="shared" ref="L21:N21" si="5">L19/1000</f>
        <v>1.9662937743190661E-4</v>
      </c>
      <c r="M21" s="236">
        <f t="shared" si="5"/>
        <v>1.9608365758754868E-4</v>
      </c>
      <c r="N21" s="236">
        <f t="shared" si="5"/>
        <v>1.9828699514271497E-4</v>
      </c>
      <c r="O21" s="273"/>
      <c r="P21" s="273"/>
      <c r="Q21" s="122" t="s">
        <v>131</v>
      </c>
      <c r="R21" s="273"/>
      <c r="S21" s="144"/>
    </row>
    <row r="22" spans="2:19">
      <c r="B22" s="144"/>
      <c r="C22" s="122"/>
      <c r="D22" s="122" t="s">
        <v>7</v>
      </c>
      <c r="E22" s="122" t="s">
        <v>124</v>
      </c>
      <c r="F22" s="122" t="s">
        <v>47</v>
      </c>
      <c r="G22" s="122" t="s">
        <v>125</v>
      </c>
      <c r="H22" s="122" t="s">
        <v>134</v>
      </c>
      <c r="I22" s="136" t="s">
        <v>127</v>
      </c>
      <c r="J22" s="136" t="str">
        <f>D22&amp;F22&amp;H22</f>
        <v>Scope 1Diesel carsliters</v>
      </c>
      <c r="K22" s="236">
        <v>2.6059999999999999</v>
      </c>
      <c r="L22" s="236">
        <v>2.4740000000000002</v>
      </c>
      <c r="M22" s="236">
        <v>2.4740000000000002</v>
      </c>
      <c r="N22" s="236">
        <v>2.468</v>
      </c>
      <c r="O22" s="273"/>
      <c r="P22" s="273"/>
      <c r="Q22" s="122" t="s">
        <v>128</v>
      </c>
      <c r="R22" s="136" t="s">
        <v>135</v>
      </c>
      <c r="S22" s="144"/>
    </row>
    <row r="23" spans="2:19">
      <c r="B23" s="144"/>
      <c r="C23" s="122"/>
      <c r="D23" s="122" t="s">
        <v>7</v>
      </c>
      <c r="E23" s="122" t="s">
        <v>124</v>
      </c>
      <c r="F23" s="122" t="s">
        <v>50</v>
      </c>
      <c r="G23" s="122" t="s">
        <v>125</v>
      </c>
      <c r="H23" s="122" t="s">
        <v>134</v>
      </c>
      <c r="I23" s="136" t="s">
        <v>127</v>
      </c>
      <c r="J23" s="136" t="str">
        <f t="shared" si="4"/>
        <v>Scope 1Petrol carsliters</v>
      </c>
      <c r="K23" s="236">
        <v>2.2690000000000001</v>
      </c>
      <c r="L23" s="236">
        <v>2.141</v>
      </c>
      <c r="M23" s="236">
        <v>2.141</v>
      </c>
      <c r="N23" s="236">
        <v>2.1760000000000002</v>
      </c>
      <c r="O23" s="273"/>
      <c r="P23" s="273"/>
      <c r="Q23" s="122" t="s">
        <v>128</v>
      </c>
      <c r="R23" s="136" t="s">
        <v>136</v>
      </c>
      <c r="S23" s="144"/>
    </row>
    <row r="24" spans="2:19">
      <c r="B24" s="144"/>
      <c r="C24" s="122"/>
      <c r="D24" s="122" t="s">
        <v>7</v>
      </c>
      <c r="E24" s="122" t="s">
        <v>124</v>
      </c>
      <c r="F24" s="122" t="str">
        <f>'Scope 1'!D37</f>
        <v>Diesel consumption for energy generation</v>
      </c>
      <c r="G24" s="122" t="s">
        <v>125</v>
      </c>
      <c r="H24" s="122" t="s">
        <v>134</v>
      </c>
      <c r="I24" s="136" t="s">
        <v>127</v>
      </c>
      <c r="J24" s="136" t="str">
        <f t="shared" si="0"/>
        <v>Scope 1Diesel consumption for energy generationliters</v>
      </c>
      <c r="K24" s="236">
        <v>2.6059999999999999</v>
      </c>
      <c r="L24" s="236">
        <v>2.4740000000000002</v>
      </c>
      <c r="M24" s="236">
        <v>2.4740000000000002</v>
      </c>
      <c r="N24" s="236">
        <v>2.468</v>
      </c>
      <c r="O24" s="273"/>
      <c r="P24" s="273"/>
      <c r="Q24" s="122" t="s">
        <v>128</v>
      </c>
      <c r="R24" s="136" t="s">
        <v>135</v>
      </c>
      <c r="S24" s="144"/>
    </row>
    <row r="25" spans="2:19">
      <c r="B25" s="144"/>
      <c r="C25" s="122"/>
      <c r="D25" s="122" t="s">
        <v>7</v>
      </c>
      <c r="E25" s="122" t="s">
        <v>124</v>
      </c>
      <c r="F25" s="122" t="str">
        <f>'Scope 1'!D38</f>
        <v>Petrol consumption for energy generation</v>
      </c>
      <c r="G25" s="122" t="s">
        <v>125</v>
      </c>
      <c r="H25" s="122" t="s">
        <v>134</v>
      </c>
      <c r="I25" s="136" t="s">
        <v>127</v>
      </c>
      <c r="J25" s="136" t="str">
        <f t="shared" si="0"/>
        <v>Scope 1Petrol consumption for energy generationliters</v>
      </c>
      <c r="K25" s="236">
        <v>2.2690000000000001</v>
      </c>
      <c r="L25" s="236">
        <v>2.141</v>
      </c>
      <c r="M25" s="236">
        <v>2.141</v>
      </c>
      <c r="N25" s="236">
        <v>2.1760000000000002</v>
      </c>
      <c r="O25" s="273"/>
      <c r="P25" s="273"/>
      <c r="Q25" s="122" t="s">
        <v>128</v>
      </c>
      <c r="R25" s="136" t="s">
        <v>136</v>
      </c>
      <c r="S25" s="144"/>
    </row>
    <row r="26" spans="2:19">
      <c r="B26" s="144"/>
      <c r="C26" s="122"/>
      <c r="D26" s="122" t="s">
        <v>7</v>
      </c>
      <c r="E26" s="122" t="s">
        <v>124</v>
      </c>
      <c r="F26" s="122" t="s">
        <v>137</v>
      </c>
      <c r="G26" s="122" t="s">
        <v>125</v>
      </c>
      <c r="H26" s="122" t="s">
        <v>134</v>
      </c>
      <c r="I26" s="136" t="s">
        <v>127</v>
      </c>
      <c r="J26" s="136" t="str">
        <f t="shared" si="0"/>
        <v>Scope 1LPG liters</v>
      </c>
      <c r="K26" s="236">
        <v>1.61</v>
      </c>
      <c r="L26" s="236">
        <v>1.631</v>
      </c>
      <c r="M26" s="236">
        <v>1.631</v>
      </c>
      <c r="N26" s="236">
        <v>1.635</v>
      </c>
      <c r="O26" s="273"/>
      <c r="P26" s="273"/>
      <c r="Q26" s="122" t="s">
        <v>128</v>
      </c>
      <c r="R26" s="273"/>
      <c r="S26" s="144"/>
    </row>
    <row r="27" spans="2:19">
      <c r="B27" s="144"/>
      <c r="C27" s="122"/>
      <c r="D27" s="122" t="s">
        <v>7</v>
      </c>
      <c r="E27" s="122" t="s">
        <v>124</v>
      </c>
      <c r="F27" s="122" t="s">
        <v>138</v>
      </c>
      <c r="G27" s="122" t="s">
        <v>125</v>
      </c>
      <c r="H27" s="122" t="s">
        <v>61</v>
      </c>
      <c r="I27" s="136" t="s">
        <v>127</v>
      </c>
      <c r="J27" s="136" t="str">
        <f t="shared" si="0"/>
        <v>Scope 1CNGkg</v>
      </c>
      <c r="K27" s="236">
        <v>2.234</v>
      </c>
      <c r="L27" s="236">
        <v>2.2839999999999998</v>
      </c>
      <c r="M27" s="236">
        <v>2.2839999999999998</v>
      </c>
      <c r="N27" s="236">
        <v>2.2549999999999999</v>
      </c>
      <c r="O27" s="273"/>
      <c r="P27" s="273"/>
      <c r="Q27" s="122" t="s">
        <v>128</v>
      </c>
      <c r="R27" s="273"/>
      <c r="S27" s="144"/>
    </row>
    <row r="28" spans="2:19">
      <c r="B28" s="144"/>
      <c r="C28" s="142" t="s">
        <v>81</v>
      </c>
      <c r="D28" s="143"/>
      <c r="E28" s="143"/>
      <c r="F28" s="143"/>
      <c r="G28" s="143"/>
      <c r="H28" s="143"/>
      <c r="I28" s="144"/>
      <c r="J28" s="144"/>
      <c r="K28" s="145"/>
      <c r="L28" s="145"/>
      <c r="M28" s="145"/>
      <c r="N28" s="145"/>
      <c r="O28" s="145"/>
      <c r="P28" s="145"/>
      <c r="Q28" s="143"/>
      <c r="R28" s="144"/>
      <c r="S28" s="144"/>
    </row>
    <row r="29" spans="2:19" ht="13.5" customHeight="1">
      <c r="B29" s="144"/>
      <c r="C29" s="122"/>
      <c r="D29" s="122" t="s">
        <v>8</v>
      </c>
      <c r="E29" s="122" t="s">
        <v>139</v>
      </c>
      <c r="F29" s="122" t="s">
        <v>81</v>
      </c>
      <c r="G29" s="273"/>
      <c r="H29" s="122" t="s">
        <v>132</v>
      </c>
      <c r="I29" s="136" t="s">
        <v>127</v>
      </c>
      <c r="J29" s="136" t="str">
        <f>D29&amp;F29&amp;H29</f>
        <v>Scope 2District heatingGJ</v>
      </c>
      <c r="K29" s="236">
        <v>23.41</v>
      </c>
      <c r="L29" s="236">
        <v>23.41</v>
      </c>
      <c r="M29" s="236">
        <v>23.4</v>
      </c>
      <c r="N29" s="236">
        <v>21.93</v>
      </c>
      <c r="O29" s="273"/>
      <c r="P29" s="273"/>
      <c r="Q29" s="122" t="s">
        <v>128</v>
      </c>
      <c r="R29" s="278" t="s">
        <v>140</v>
      </c>
      <c r="S29" s="144"/>
    </row>
    <row r="30" spans="2:19" ht="15.75" customHeight="1">
      <c r="B30" s="144"/>
      <c r="C30" s="122"/>
      <c r="D30" s="122" t="s">
        <v>8</v>
      </c>
      <c r="E30" s="122" t="s">
        <v>139</v>
      </c>
      <c r="F30" s="122" t="s">
        <v>81</v>
      </c>
      <c r="G30" s="273"/>
      <c r="H30" s="122" t="s">
        <v>76</v>
      </c>
      <c r="I30" s="136" t="s">
        <v>127</v>
      </c>
      <c r="J30" s="136" t="str">
        <f t="shared" ref="J30:J31" si="6">D30&amp;F30&amp;H30</f>
        <v>Scope 2District heatingkWh</v>
      </c>
      <c r="K30" s="236">
        <f>K29/K304</f>
        <v>8.4275999999325793E-2</v>
      </c>
      <c r="L30" s="236">
        <f>L29/L304</f>
        <v>8.4275999999325793E-2</v>
      </c>
      <c r="M30" s="236">
        <f>M29/M304</f>
        <v>8.4239999999326076E-2</v>
      </c>
      <c r="N30" s="236">
        <f>N29/N304</f>
        <v>7.8947999999368412E-2</v>
      </c>
      <c r="O30" s="273"/>
      <c r="P30" s="273"/>
      <c r="Q30" s="122" t="s">
        <v>128</v>
      </c>
      <c r="R30" s="278" t="s">
        <v>140</v>
      </c>
      <c r="S30" s="144"/>
    </row>
    <row r="31" spans="2:19" ht="15.75" customHeight="1">
      <c r="B31" s="144"/>
      <c r="C31" s="122"/>
      <c r="D31" s="122" t="s">
        <v>8</v>
      </c>
      <c r="E31" s="122" t="s">
        <v>139</v>
      </c>
      <c r="F31" s="122" t="s">
        <v>81</v>
      </c>
      <c r="G31" s="273"/>
      <c r="H31" s="122" t="s">
        <v>133</v>
      </c>
      <c r="I31" s="136" t="s">
        <v>127</v>
      </c>
      <c r="J31" s="136" t="str">
        <f t="shared" si="6"/>
        <v>Scope 2District heatingMWh</v>
      </c>
      <c r="K31" s="236">
        <f>K30/1000</f>
        <v>8.4275999999325793E-5</v>
      </c>
      <c r="L31" s="236">
        <f t="shared" ref="L31:N31" si="7">L30/1000</f>
        <v>8.4275999999325793E-5</v>
      </c>
      <c r="M31" s="236">
        <f t="shared" si="7"/>
        <v>8.423999999932608E-5</v>
      </c>
      <c r="N31" s="236">
        <f t="shared" si="7"/>
        <v>7.8947999999368415E-5</v>
      </c>
      <c r="O31" s="273"/>
      <c r="P31" s="273"/>
      <c r="Q31" s="122" t="s">
        <v>128</v>
      </c>
      <c r="R31" s="278" t="s">
        <v>140</v>
      </c>
      <c r="S31" s="144"/>
    </row>
    <row r="32" spans="2:19">
      <c r="B32" s="144"/>
      <c r="C32" s="142" t="s">
        <v>88</v>
      </c>
      <c r="D32" s="143"/>
      <c r="E32" s="143"/>
      <c r="F32" s="143"/>
      <c r="G32" s="143"/>
      <c r="H32" s="143"/>
      <c r="I32" s="144"/>
      <c r="J32" s="144"/>
      <c r="K32" s="145"/>
      <c r="L32" s="145"/>
      <c r="M32" s="145"/>
      <c r="N32" s="145"/>
      <c r="O32" s="145"/>
      <c r="P32" s="145"/>
      <c r="Q32" s="143"/>
      <c r="R32" s="144"/>
      <c r="S32" s="144"/>
    </row>
    <row r="33" spans="2:19">
      <c r="B33" s="144"/>
      <c r="C33" s="122"/>
      <c r="D33" s="122" t="s">
        <v>7</v>
      </c>
      <c r="E33" s="122" t="s">
        <v>141</v>
      </c>
      <c r="F33" s="122" t="s">
        <v>47</v>
      </c>
      <c r="G33" s="273"/>
      <c r="H33" s="122" t="s">
        <v>71</v>
      </c>
      <c r="I33" s="136" t="s">
        <v>127</v>
      </c>
      <c r="J33" s="136" t="str">
        <f>D33&amp;F33&amp;H33</f>
        <v>Scope 1Diesel carskm</v>
      </c>
      <c r="K33" s="236">
        <v>0.14599999999999999</v>
      </c>
      <c r="L33" s="236">
        <v>0.14599999999999999</v>
      </c>
      <c r="M33" s="236">
        <v>0.13600000000000001</v>
      </c>
      <c r="N33" s="236">
        <v>0.13600000000000001</v>
      </c>
      <c r="O33" s="273"/>
      <c r="P33" s="273"/>
      <c r="Q33" s="122" t="s">
        <v>128</v>
      </c>
      <c r="R33" s="136" t="s">
        <v>142</v>
      </c>
      <c r="S33" s="144"/>
    </row>
    <row r="34" spans="2:19">
      <c r="B34" s="144"/>
      <c r="C34" s="122"/>
      <c r="D34" s="122" t="s">
        <v>7</v>
      </c>
      <c r="E34" s="122" t="s">
        <v>141</v>
      </c>
      <c r="F34" s="122" t="s">
        <v>50</v>
      </c>
      <c r="G34" s="273"/>
      <c r="H34" s="122" t="s">
        <v>71</v>
      </c>
      <c r="I34" s="136" t="s">
        <v>127</v>
      </c>
      <c r="J34" s="136" t="str">
        <f t="shared" ref="J34:J36" si="8">D34&amp;F34&amp;H34</f>
        <v>Scope 1Petrol carskm</v>
      </c>
      <c r="K34" s="236">
        <v>0.16900000000000001</v>
      </c>
      <c r="L34" s="236">
        <v>0.16900000000000001</v>
      </c>
      <c r="M34" s="236">
        <v>0.157</v>
      </c>
      <c r="N34" s="236">
        <v>0.13600000000000001</v>
      </c>
      <c r="O34" s="273"/>
      <c r="P34" s="273"/>
      <c r="Q34" s="122" t="s">
        <v>128</v>
      </c>
      <c r="R34" s="136" t="s">
        <v>143</v>
      </c>
      <c r="S34" s="144"/>
    </row>
    <row r="35" spans="2:19">
      <c r="B35" s="144"/>
      <c r="C35" s="122"/>
      <c r="D35" s="122" t="s">
        <v>7</v>
      </c>
      <c r="E35" s="122" t="s">
        <v>141</v>
      </c>
      <c r="F35" s="122" t="s">
        <v>137</v>
      </c>
      <c r="G35" s="273"/>
      <c r="H35" s="122" t="s">
        <v>71</v>
      </c>
      <c r="I35" s="136" t="s">
        <v>127</v>
      </c>
      <c r="J35" s="136" t="str">
        <f t="shared" si="8"/>
        <v>Scope 1LPG km</v>
      </c>
      <c r="K35" s="236">
        <v>0.13600000000000001</v>
      </c>
      <c r="L35" s="236">
        <v>0.13600000000000001</v>
      </c>
      <c r="M35" s="236">
        <v>0.13800000000000001</v>
      </c>
      <c r="N35" s="236">
        <v>0.13800000000000001</v>
      </c>
      <c r="O35" s="273"/>
      <c r="P35" s="273"/>
      <c r="Q35" s="122" t="s">
        <v>128</v>
      </c>
      <c r="R35" s="136" t="s">
        <v>144</v>
      </c>
      <c r="S35" s="144"/>
    </row>
    <row r="36" spans="2:19">
      <c r="B36" s="144"/>
      <c r="C36" s="122"/>
      <c r="D36" s="122" t="s">
        <v>7</v>
      </c>
      <c r="E36" s="122" t="s">
        <v>141</v>
      </c>
      <c r="F36" s="122" t="s">
        <v>138</v>
      </c>
      <c r="G36" s="273"/>
      <c r="H36" s="122" t="s">
        <v>71</v>
      </c>
      <c r="I36" s="136" t="s">
        <v>127</v>
      </c>
      <c r="J36" s="136" t="str">
        <f t="shared" si="8"/>
        <v>Scope 1CNGkm</v>
      </c>
      <c r="K36" s="236">
        <v>0.13500000000000001</v>
      </c>
      <c r="L36" s="236">
        <v>0.13500000000000001</v>
      </c>
      <c r="M36" s="236">
        <v>0.11799999999999999</v>
      </c>
      <c r="N36" s="236">
        <v>0.11799999999999999</v>
      </c>
      <c r="O36" s="273"/>
      <c r="P36" s="273"/>
      <c r="Q36" s="122" t="s">
        <v>128</v>
      </c>
      <c r="R36" s="136" t="s">
        <v>145</v>
      </c>
      <c r="S36" s="144"/>
    </row>
    <row r="37" spans="2:19">
      <c r="B37" s="144"/>
      <c r="C37" s="122"/>
      <c r="D37" s="122" t="s">
        <v>9</v>
      </c>
      <c r="E37" s="122" t="s">
        <v>90</v>
      </c>
      <c r="F37" s="122" t="s">
        <v>91</v>
      </c>
      <c r="G37" s="273"/>
      <c r="H37" s="122" t="s">
        <v>71</v>
      </c>
      <c r="I37" s="136" t="s">
        <v>146</v>
      </c>
      <c r="J37" s="136" t="str">
        <f>D37&amp;E37&amp;H37&amp;F37</f>
        <v>Scope 3FlightskmCompany flights (&lt;700km one-way)</v>
      </c>
      <c r="K37" s="236">
        <v>0.29699999999999999</v>
      </c>
      <c r="L37" s="236">
        <v>0.29699999999999999</v>
      </c>
      <c r="M37" s="236">
        <v>0.23400000000000001</v>
      </c>
      <c r="N37" s="236">
        <v>0.23400000000000001</v>
      </c>
      <c r="O37" s="273"/>
      <c r="P37" s="273"/>
      <c r="Q37" s="122" t="s">
        <v>128</v>
      </c>
      <c r="R37" s="136" t="s">
        <v>147</v>
      </c>
      <c r="S37" s="144"/>
    </row>
    <row r="38" spans="2:19">
      <c r="B38" s="144"/>
      <c r="C38" s="122"/>
      <c r="D38" s="122" t="s">
        <v>9</v>
      </c>
      <c r="E38" s="122" t="s">
        <v>90</v>
      </c>
      <c r="F38" s="122" t="s">
        <v>91</v>
      </c>
      <c r="G38" s="273"/>
      <c r="H38" s="122" t="s">
        <v>107</v>
      </c>
      <c r="I38" s="136" t="s">
        <v>146</v>
      </c>
      <c r="J38" s="136" t="str">
        <f>D38&amp;E38&amp;H38&amp;F38</f>
        <v>Scope 3FlightsEURCompany flights (&lt;700km one-way)</v>
      </c>
      <c r="K38" s="236">
        <v>0.93438662400000005</v>
      </c>
      <c r="L38" s="236">
        <v>0.89244185700000001</v>
      </c>
      <c r="M38" s="236">
        <v>0.828636822</v>
      </c>
      <c r="N38" s="236">
        <v>0.80138957600000005</v>
      </c>
      <c r="O38" s="273"/>
      <c r="P38" s="273"/>
      <c r="Q38" s="122" t="s">
        <v>148</v>
      </c>
      <c r="R38" s="273"/>
      <c r="S38" s="144"/>
    </row>
    <row r="39" spans="2:19" ht="17.25" customHeight="1">
      <c r="B39" s="144"/>
      <c r="C39" s="122"/>
      <c r="D39" s="122" t="s">
        <v>9</v>
      </c>
      <c r="E39" s="122" t="s">
        <v>90</v>
      </c>
      <c r="F39" s="122" t="s">
        <v>92</v>
      </c>
      <c r="G39" s="273"/>
      <c r="H39" s="122" t="s">
        <v>71</v>
      </c>
      <c r="I39" s="136" t="s">
        <v>146</v>
      </c>
      <c r="J39" s="136" t="str">
        <f t="shared" ref="J39:J62" si="9">D39&amp;E39&amp;H39&amp;F39</f>
        <v>Scope 3FlightskmCompany flights (700km - 2500km one-way)</v>
      </c>
      <c r="K39" s="236">
        <v>0.2</v>
      </c>
      <c r="L39" s="236">
        <v>0.2</v>
      </c>
      <c r="M39" s="236">
        <v>0.17199999999999999</v>
      </c>
      <c r="N39" s="236">
        <v>0.17199999999999999</v>
      </c>
      <c r="O39" s="273"/>
      <c r="P39" s="273"/>
      <c r="Q39" s="122" t="s">
        <v>128</v>
      </c>
      <c r="R39" s="278" t="s">
        <v>149</v>
      </c>
      <c r="S39" s="144"/>
    </row>
    <row r="40" spans="2:19">
      <c r="B40" s="144"/>
      <c r="C40" s="122"/>
      <c r="D40" s="122" t="s">
        <v>9</v>
      </c>
      <c r="E40" s="122" t="s">
        <v>90</v>
      </c>
      <c r="F40" s="122" t="s">
        <v>92</v>
      </c>
      <c r="G40" s="273"/>
      <c r="H40" s="122" t="s">
        <v>107</v>
      </c>
      <c r="I40" s="136" t="s">
        <v>146</v>
      </c>
      <c r="J40" s="136" t="str">
        <f t="shared" si="9"/>
        <v>Scope 3FlightsEURCompany flights (700km - 2500km one-way)</v>
      </c>
      <c r="K40" s="236">
        <v>0.93438662400000005</v>
      </c>
      <c r="L40" s="236">
        <v>0.89244185700000001</v>
      </c>
      <c r="M40" s="236">
        <v>0.828636822</v>
      </c>
      <c r="N40" s="236">
        <v>0.80138957600000005</v>
      </c>
      <c r="O40" s="274"/>
      <c r="P40" s="273"/>
      <c r="Q40" s="122" t="s">
        <v>148</v>
      </c>
      <c r="R40" s="273"/>
      <c r="S40" s="144"/>
    </row>
    <row r="41" spans="2:19" ht="12.75" customHeight="1">
      <c r="B41" s="144"/>
      <c r="C41" s="122"/>
      <c r="D41" s="122" t="s">
        <v>9</v>
      </c>
      <c r="E41" s="122" t="s">
        <v>90</v>
      </c>
      <c r="F41" s="122" t="s">
        <v>93</v>
      </c>
      <c r="G41" s="273"/>
      <c r="H41" s="122" t="s">
        <v>71</v>
      </c>
      <c r="I41" s="136" t="s">
        <v>146</v>
      </c>
      <c r="J41" s="136" t="str">
        <f t="shared" si="9"/>
        <v>Scope 3FlightskmCompany flights (&gt;2500km one-way)</v>
      </c>
      <c r="K41" s="236">
        <v>0.14699999999999999</v>
      </c>
      <c r="L41" s="236">
        <v>0.14699999999999999</v>
      </c>
      <c r="M41" s="236">
        <v>0.157</v>
      </c>
      <c r="N41" s="236">
        <v>0.157</v>
      </c>
      <c r="O41" s="273"/>
      <c r="P41" s="273"/>
      <c r="Q41" s="122" t="s">
        <v>128</v>
      </c>
      <c r="R41" s="278" t="s">
        <v>150</v>
      </c>
      <c r="S41" s="144"/>
    </row>
    <row r="42" spans="2:19">
      <c r="B42" s="144"/>
      <c r="C42" s="122"/>
      <c r="D42" s="122" t="s">
        <v>9</v>
      </c>
      <c r="E42" s="122" t="s">
        <v>90</v>
      </c>
      <c r="F42" s="122" t="s">
        <v>93</v>
      </c>
      <c r="G42" s="273"/>
      <c r="H42" s="122" t="s">
        <v>107</v>
      </c>
      <c r="I42" s="136" t="s">
        <v>146</v>
      </c>
      <c r="J42" s="136" t="str">
        <f t="shared" si="9"/>
        <v>Scope 3FlightsEURCompany flights (&gt;2500km one-way)</v>
      </c>
      <c r="K42" s="236">
        <v>0.93438662400000005</v>
      </c>
      <c r="L42" s="236">
        <v>0.89244185700000001</v>
      </c>
      <c r="M42" s="236">
        <v>0.828636822</v>
      </c>
      <c r="N42" s="236">
        <v>0.80138957600000005</v>
      </c>
      <c r="O42" s="273"/>
      <c r="P42" s="273"/>
      <c r="Q42" s="122" t="s">
        <v>148</v>
      </c>
      <c r="R42" s="273"/>
      <c r="S42" s="144"/>
    </row>
    <row r="43" spans="2:19" ht="19.5" customHeight="1">
      <c r="B43" s="144"/>
      <c r="D43" s="122" t="s">
        <v>9</v>
      </c>
      <c r="E43" s="122" t="s">
        <v>94</v>
      </c>
      <c r="F43" s="122" t="s">
        <v>95</v>
      </c>
      <c r="G43" s="273"/>
      <c r="H43" s="122" t="s">
        <v>71</v>
      </c>
      <c r="I43" s="136" t="s">
        <v>146</v>
      </c>
      <c r="J43" s="136" t="str">
        <f t="shared" si="9"/>
        <v>Scope 3Employee commutingkmCar</v>
      </c>
      <c r="K43" s="236">
        <v>0.19500000000000001</v>
      </c>
      <c r="L43" s="236">
        <v>0.19500000000000001</v>
      </c>
      <c r="M43" s="236">
        <v>0.193</v>
      </c>
      <c r="N43" s="236">
        <v>0.193</v>
      </c>
      <c r="O43" s="273"/>
      <c r="P43" s="273"/>
      <c r="Q43" s="122" t="s">
        <v>128</v>
      </c>
      <c r="R43" s="278" t="s">
        <v>151</v>
      </c>
      <c r="S43" s="144"/>
    </row>
    <row r="44" spans="2:19">
      <c r="B44" s="144"/>
      <c r="C44" s="122"/>
      <c r="D44" s="122" t="s">
        <v>9</v>
      </c>
      <c r="E44" s="122" t="s">
        <v>94</v>
      </c>
      <c r="F44" s="122" t="s">
        <v>95</v>
      </c>
      <c r="G44" s="273"/>
      <c r="H44" s="122" t="s">
        <v>107</v>
      </c>
      <c r="I44" s="136" t="s">
        <v>146</v>
      </c>
      <c r="J44" s="136" t="str">
        <f t="shared" si="9"/>
        <v>Scope 3Employee commutingEURCar</v>
      </c>
      <c r="K44" s="236">
        <v>0.37</v>
      </c>
      <c r="L44" s="236">
        <v>0.35</v>
      </c>
      <c r="M44" s="236">
        <v>0.35</v>
      </c>
      <c r="N44" s="236">
        <v>0.35</v>
      </c>
      <c r="O44" s="273"/>
      <c r="P44" s="273"/>
      <c r="Q44" s="122" t="s">
        <v>148</v>
      </c>
      <c r="R44" s="273"/>
      <c r="S44" s="144"/>
    </row>
    <row r="45" spans="2:19">
      <c r="B45" s="144"/>
      <c r="C45" s="122"/>
      <c r="D45" s="122" t="s">
        <v>9</v>
      </c>
      <c r="E45" s="122" t="s">
        <v>94</v>
      </c>
      <c r="F45" s="122" t="s">
        <v>96</v>
      </c>
      <c r="G45" s="273"/>
      <c r="H45" s="122" t="s">
        <v>71</v>
      </c>
      <c r="I45" s="136" t="s">
        <v>146</v>
      </c>
      <c r="J45" s="136" t="str">
        <f>D45&amp;E45&amp;H45&amp;F45</f>
        <v>Scope 3Employee commutingkmBoat</v>
      </c>
      <c r="K45" s="236">
        <f>N45</f>
        <v>0.14199999999999999</v>
      </c>
      <c r="L45" s="236">
        <f>N45</f>
        <v>0.14199999999999999</v>
      </c>
      <c r="M45" s="236">
        <f>N45</f>
        <v>0.14199999999999999</v>
      </c>
      <c r="N45" s="236">
        <v>0.14199999999999999</v>
      </c>
      <c r="O45" s="273"/>
      <c r="P45" s="273"/>
      <c r="Q45" s="122" t="s">
        <v>128</v>
      </c>
      <c r="R45" s="136" t="s">
        <v>152</v>
      </c>
      <c r="S45" s="144"/>
    </row>
    <row r="46" spans="2:19">
      <c r="B46" s="144"/>
      <c r="C46" s="122"/>
      <c r="D46" s="122" t="s">
        <v>9</v>
      </c>
      <c r="E46" s="122" t="s">
        <v>94</v>
      </c>
      <c r="F46" s="122" t="s">
        <v>96</v>
      </c>
      <c r="G46" s="273"/>
      <c r="H46" s="122" t="s">
        <v>107</v>
      </c>
      <c r="I46" s="136" t="s">
        <v>146</v>
      </c>
      <c r="J46" s="136" t="str">
        <f>D46&amp;E46&amp;H46&amp;F46</f>
        <v>Scope 3Employee commutingEURBoat</v>
      </c>
      <c r="K46" s="236">
        <v>0.70733940699999998</v>
      </c>
      <c r="L46" s="236">
        <v>0.67558682599999997</v>
      </c>
      <c r="M46" s="236">
        <v>0.62728581800000005</v>
      </c>
      <c r="N46" s="236">
        <v>0.60665939899999999</v>
      </c>
      <c r="O46" s="273"/>
      <c r="P46" s="273"/>
      <c r="Q46" s="122" t="s">
        <v>148</v>
      </c>
      <c r="R46" s="273"/>
      <c r="S46" s="144"/>
    </row>
    <row r="47" spans="2:19">
      <c r="B47" s="144"/>
      <c r="C47" s="122"/>
      <c r="D47" s="122" t="s">
        <v>9</v>
      </c>
      <c r="E47" s="122" t="s">
        <v>94</v>
      </c>
      <c r="F47" s="122" t="s">
        <v>97</v>
      </c>
      <c r="G47" s="273"/>
      <c r="H47" s="122" t="s">
        <v>71</v>
      </c>
      <c r="I47" s="136" t="s">
        <v>146</v>
      </c>
      <c r="J47" s="136" t="str">
        <f t="shared" si="9"/>
        <v>Scope 3Employee commutingkmBus</v>
      </c>
      <c r="K47" s="236">
        <v>0.14000000000000001</v>
      </c>
      <c r="L47" s="236">
        <v>0.10299999999999999</v>
      </c>
      <c r="M47" s="236">
        <v>0.10299999999999999</v>
      </c>
      <c r="N47" s="236">
        <v>0.109</v>
      </c>
      <c r="O47" s="273"/>
      <c r="P47" s="273"/>
      <c r="Q47" s="122" t="s">
        <v>128</v>
      </c>
      <c r="R47" s="136" t="s">
        <v>153</v>
      </c>
      <c r="S47" s="144"/>
    </row>
    <row r="48" spans="2:19">
      <c r="B48" s="144"/>
      <c r="C48" s="122"/>
      <c r="D48" s="122" t="s">
        <v>9</v>
      </c>
      <c r="E48" s="122" t="s">
        <v>94</v>
      </c>
      <c r="F48" s="122" t="s">
        <v>97</v>
      </c>
      <c r="G48" s="273"/>
      <c r="H48" s="122" t="s">
        <v>107</v>
      </c>
      <c r="I48" s="136" t="s">
        <v>146</v>
      </c>
      <c r="J48" s="136" t="str">
        <f t="shared" si="9"/>
        <v>Scope 3Employee commutingEURBus</v>
      </c>
      <c r="K48" s="236">
        <v>0.4</v>
      </c>
      <c r="L48" s="236">
        <v>0.38</v>
      </c>
      <c r="M48" s="236">
        <v>0.38</v>
      </c>
      <c r="N48" s="236">
        <v>0.38</v>
      </c>
      <c r="O48" s="273"/>
      <c r="P48" s="273"/>
      <c r="Q48" s="122" t="s">
        <v>148</v>
      </c>
      <c r="R48" s="273"/>
      <c r="S48" s="144"/>
    </row>
    <row r="49" spans="2:19">
      <c r="B49" s="144"/>
      <c r="C49" s="122"/>
      <c r="D49" s="122" t="s">
        <v>9</v>
      </c>
      <c r="E49" s="122" t="s">
        <v>94</v>
      </c>
      <c r="F49" s="122" t="s">
        <v>98</v>
      </c>
      <c r="G49" s="273"/>
      <c r="H49" s="122" t="s">
        <v>71</v>
      </c>
      <c r="I49" s="136" t="s">
        <v>146</v>
      </c>
      <c r="J49" s="136" t="str">
        <f t="shared" si="9"/>
        <v>Scope 3Employee commutingkmMetro</v>
      </c>
      <c r="K49" s="236">
        <v>7.3999999999999996E-2</v>
      </c>
      <c r="L49" s="236">
        <v>0</v>
      </c>
      <c r="M49" s="236">
        <v>0</v>
      </c>
      <c r="N49" s="236">
        <v>0</v>
      </c>
      <c r="O49" s="273"/>
      <c r="P49" s="273"/>
      <c r="Q49" s="122" t="s">
        <v>128</v>
      </c>
      <c r="R49" s="136" t="s">
        <v>154</v>
      </c>
      <c r="S49" s="144"/>
    </row>
    <row r="50" spans="2:19">
      <c r="B50" s="144"/>
      <c r="C50" s="122"/>
      <c r="D50" s="122" t="s">
        <v>9</v>
      </c>
      <c r="E50" s="122" t="s">
        <v>94</v>
      </c>
      <c r="F50" s="122" t="s">
        <v>98</v>
      </c>
      <c r="G50" s="273"/>
      <c r="H50" s="122" t="s">
        <v>107</v>
      </c>
      <c r="I50" s="136" t="s">
        <v>146</v>
      </c>
      <c r="J50" s="136" t="str">
        <f t="shared" si="9"/>
        <v>Scope 3Employee commutingEURMetro</v>
      </c>
      <c r="K50" s="236">
        <v>0.4</v>
      </c>
      <c r="L50" s="236">
        <v>0.38</v>
      </c>
      <c r="M50" s="236">
        <v>0.38</v>
      </c>
      <c r="N50" s="236">
        <v>0.38</v>
      </c>
      <c r="O50" s="273"/>
      <c r="P50" s="273"/>
      <c r="Q50" s="122" t="s">
        <v>148</v>
      </c>
      <c r="R50" s="273"/>
      <c r="S50" s="144"/>
    </row>
    <row r="51" spans="2:19" ht="12.75" customHeight="1">
      <c r="B51" s="144"/>
      <c r="C51" s="122"/>
      <c r="D51" s="122" t="s">
        <v>9</v>
      </c>
      <c r="E51" s="122" t="s">
        <v>94</v>
      </c>
      <c r="F51" s="122" t="s">
        <v>99</v>
      </c>
      <c r="G51" s="273"/>
      <c r="H51" s="122" t="s">
        <v>71</v>
      </c>
      <c r="I51" s="136" t="s">
        <v>146</v>
      </c>
      <c r="J51" s="136" t="str">
        <f t="shared" si="9"/>
        <v>Scope 3Employee commutingkmTaxi</v>
      </c>
      <c r="K51" s="236">
        <f>K43</f>
        <v>0.19500000000000001</v>
      </c>
      <c r="L51" s="236">
        <f t="shared" ref="L51:N51" si="10">L43</f>
        <v>0.19500000000000001</v>
      </c>
      <c r="M51" s="236">
        <f t="shared" si="10"/>
        <v>0.193</v>
      </c>
      <c r="N51" s="236">
        <f t="shared" si="10"/>
        <v>0.193</v>
      </c>
      <c r="O51" s="273"/>
      <c r="P51" s="273"/>
      <c r="Q51" s="122" t="s">
        <v>128</v>
      </c>
      <c r="R51" s="278" t="s">
        <v>151</v>
      </c>
      <c r="S51" s="144"/>
    </row>
    <row r="52" spans="2:19">
      <c r="B52" s="144"/>
      <c r="C52" s="122"/>
      <c r="D52" s="122" t="s">
        <v>9</v>
      </c>
      <c r="E52" s="122" t="s">
        <v>94</v>
      </c>
      <c r="F52" s="122" t="s">
        <v>99</v>
      </c>
      <c r="G52" s="273"/>
      <c r="H52" s="122" t="s">
        <v>107</v>
      </c>
      <c r="I52" s="136" t="s">
        <v>146</v>
      </c>
      <c r="J52" s="136" t="str">
        <f t="shared" si="9"/>
        <v>Scope 3Employee commutingEURTaxi</v>
      </c>
      <c r="K52" s="236">
        <v>0.37</v>
      </c>
      <c r="L52" s="236">
        <v>0.35</v>
      </c>
      <c r="M52" s="236">
        <v>0.35</v>
      </c>
      <c r="N52" s="236">
        <v>0.35</v>
      </c>
      <c r="O52" s="273"/>
      <c r="P52" s="273"/>
      <c r="Q52" s="122" t="s">
        <v>148</v>
      </c>
      <c r="R52" s="273"/>
      <c r="S52" s="144"/>
    </row>
    <row r="53" spans="2:19">
      <c r="B53" s="144"/>
      <c r="C53" s="122"/>
      <c r="D53" s="122" t="s">
        <v>9</v>
      </c>
      <c r="E53" s="122" t="s">
        <v>94</v>
      </c>
      <c r="F53" s="122" t="s">
        <v>100</v>
      </c>
      <c r="G53" s="273"/>
      <c r="H53" s="122" t="s">
        <v>71</v>
      </c>
      <c r="I53" s="136" t="s">
        <v>146</v>
      </c>
      <c r="J53" s="136" t="str">
        <f t="shared" si="9"/>
        <v>Scope 3Employee commutingkmTrain</v>
      </c>
      <c r="K53" s="236">
        <v>6.0000000000000001E-3</v>
      </c>
      <c r="L53" s="236">
        <v>2E-3</v>
      </c>
      <c r="M53" s="236">
        <v>2E-3</v>
      </c>
      <c r="N53" s="236">
        <v>3.0000000000000001E-3</v>
      </c>
      <c r="O53" s="273"/>
      <c r="P53" s="273"/>
      <c r="Q53" s="122" t="s">
        <v>128</v>
      </c>
      <c r="R53" s="136" t="s">
        <v>155</v>
      </c>
      <c r="S53" s="144"/>
    </row>
    <row r="54" spans="2:19">
      <c r="B54" s="144"/>
      <c r="C54" s="122"/>
      <c r="D54" s="122" t="s">
        <v>9</v>
      </c>
      <c r="E54" s="122" t="s">
        <v>94</v>
      </c>
      <c r="F54" s="122" t="s">
        <v>100</v>
      </c>
      <c r="G54" s="273"/>
      <c r="H54" s="122" t="s">
        <v>107</v>
      </c>
      <c r="I54" s="136" t="s">
        <v>146</v>
      </c>
      <c r="J54" s="136" t="str">
        <f t="shared" si="9"/>
        <v>Scope 3Employee commutingEURTrain</v>
      </c>
      <c r="K54" s="236">
        <v>0.69181481099999997</v>
      </c>
      <c r="L54" s="236">
        <v>0.66075913200000003</v>
      </c>
      <c r="M54" s="236">
        <v>0.613518228</v>
      </c>
      <c r="N54" s="236">
        <v>0.59334451499999996</v>
      </c>
      <c r="O54" s="273"/>
      <c r="P54" s="273"/>
      <c r="Q54" s="122" t="s">
        <v>148</v>
      </c>
      <c r="R54" s="273"/>
      <c r="S54" s="144"/>
    </row>
    <row r="55" spans="2:19">
      <c r="B55" s="144"/>
      <c r="C55" s="122"/>
      <c r="D55" s="122" t="s">
        <v>9</v>
      </c>
      <c r="E55" s="122" t="s">
        <v>101</v>
      </c>
      <c r="F55" s="122" t="s">
        <v>96</v>
      </c>
      <c r="G55" s="273"/>
      <c r="H55" s="122" t="s">
        <v>156</v>
      </c>
      <c r="I55" s="136" t="s">
        <v>146</v>
      </c>
      <c r="J55" s="136" t="str">
        <f t="shared" si="9"/>
        <v>Scope 3Logisticstonnes.kmBoat</v>
      </c>
      <c r="K55" s="236">
        <v>2.2499999999999999E-2</v>
      </c>
      <c r="L55" s="236">
        <v>1.9E-2</v>
      </c>
      <c r="M55" s="236">
        <v>1.9E-2</v>
      </c>
      <c r="N55" s="236">
        <v>1.9E-2</v>
      </c>
      <c r="O55" s="273"/>
      <c r="P55" s="273"/>
      <c r="Q55" s="122" t="s">
        <v>128</v>
      </c>
      <c r="R55" s="136" t="s">
        <v>157</v>
      </c>
      <c r="S55" s="144"/>
    </row>
    <row r="56" spans="2:19">
      <c r="B56" s="144"/>
      <c r="C56" s="122"/>
      <c r="D56" s="122" t="s">
        <v>9</v>
      </c>
      <c r="E56" s="122" t="s">
        <v>101</v>
      </c>
      <c r="F56" s="122" t="s">
        <v>96</v>
      </c>
      <c r="G56" s="273"/>
      <c r="H56" s="122" t="s">
        <v>107</v>
      </c>
      <c r="I56" s="136" t="s">
        <v>146</v>
      </c>
      <c r="J56" s="136" t="str">
        <f t="shared" si="9"/>
        <v>Scope 3LogisticsEURBoat</v>
      </c>
      <c r="K56" s="236">
        <v>0.70733940699999998</v>
      </c>
      <c r="L56" s="236">
        <v>0.67558682599999997</v>
      </c>
      <c r="M56" s="236">
        <v>0.62728581800000005</v>
      </c>
      <c r="N56" s="236">
        <v>0.60665939899999999</v>
      </c>
      <c r="O56" s="273"/>
      <c r="P56" s="273"/>
      <c r="Q56" s="122" t="s">
        <v>148</v>
      </c>
      <c r="R56" s="273"/>
      <c r="S56" s="144"/>
    </row>
    <row r="57" spans="2:19">
      <c r="B57" s="144"/>
      <c r="C57" s="122"/>
      <c r="D57" s="122" t="s">
        <v>9</v>
      </c>
      <c r="E57" s="122" t="s">
        <v>101</v>
      </c>
      <c r="F57" s="122" t="s">
        <v>100</v>
      </c>
      <c r="G57" s="273"/>
      <c r="H57" s="122" t="s">
        <v>156</v>
      </c>
      <c r="I57" s="136" t="s">
        <v>146</v>
      </c>
      <c r="J57" s="136" t="str">
        <f t="shared" si="9"/>
        <v>Scope 3Logisticstonnes.kmTrain</v>
      </c>
      <c r="K57" s="236">
        <v>1.2E-2</v>
      </c>
      <c r="L57" s="236">
        <v>1.0999999999999999E-2</v>
      </c>
      <c r="M57" s="236">
        <v>1.0999999999999999E-2</v>
      </c>
      <c r="N57" s="236">
        <v>1.0999999999999999E-2</v>
      </c>
      <c r="O57" s="273"/>
      <c r="P57" s="273"/>
      <c r="Q57" s="122" t="s">
        <v>128</v>
      </c>
      <c r="R57" s="136" t="s">
        <v>158</v>
      </c>
      <c r="S57" s="144"/>
    </row>
    <row r="58" spans="2:19">
      <c r="B58" s="144"/>
      <c r="C58" s="122"/>
      <c r="D58" s="122" t="s">
        <v>9</v>
      </c>
      <c r="E58" s="122" t="s">
        <v>101</v>
      </c>
      <c r="F58" s="122" t="s">
        <v>100</v>
      </c>
      <c r="G58" s="273"/>
      <c r="H58" s="122" t="s">
        <v>107</v>
      </c>
      <c r="I58" s="136" t="s">
        <v>146</v>
      </c>
      <c r="J58" s="136" t="str">
        <f t="shared" si="9"/>
        <v>Scope 3LogisticsEURTrain</v>
      </c>
      <c r="K58" s="236">
        <v>0.69181481099999997</v>
      </c>
      <c r="L58" s="236">
        <v>0.66075913200000003</v>
      </c>
      <c r="M58" s="236">
        <v>0.613518228</v>
      </c>
      <c r="N58" s="236">
        <v>0.59334451499999996</v>
      </c>
      <c r="O58" s="273"/>
      <c r="P58" s="273"/>
      <c r="Q58" s="122" t="s">
        <v>148</v>
      </c>
      <c r="R58" s="273"/>
      <c r="S58" s="144"/>
    </row>
    <row r="59" spans="2:19">
      <c r="B59" s="144"/>
      <c r="C59" s="122"/>
      <c r="D59" s="122" t="s">
        <v>9</v>
      </c>
      <c r="E59" s="122" t="s">
        <v>101</v>
      </c>
      <c r="F59" s="122" t="s">
        <v>102</v>
      </c>
      <c r="G59" s="273"/>
      <c r="H59" s="122" t="s">
        <v>156</v>
      </c>
      <c r="I59" s="136" t="s">
        <v>146</v>
      </c>
      <c r="J59" s="136" t="str">
        <f t="shared" si="9"/>
        <v>Scope 3Logisticstonnes.kmAirplane</v>
      </c>
      <c r="K59" s="236">
        <v>0.55000000000000004</v>
      </c>
      <c r="L59" s="236">
        <v>0.55000000000000004</v>
      </c>
      <c r="M59" s="236">
        <v>0.55000000000000004</v>
      </c>
      <c r="N59" s="236">
        <v>0.55000000000000004</v>
      </c>
      <c r="O59" s="273"/>
      <c r="P59" s="273"/>
      <c r="Q59" s="122" t="s">
        <v>128</v>
      </c>
      <c r="R59" s="136" t="s">
        <v>159</v>
      </c>
      <c r="S59" s="144"/>
    </row>
    <row r="60" spans="2:19">
      <c r="B60" s="144"/>
      <c r="C60" s="122"/>
      <c r="D60" s="122" t="s">
        <v>9</v>
      </c>
      <c r="E60" s="122" t="s">
        <v>101</v>
      </c>
      <c r="F60" s="122" t="s">
        <v>102</v>
      </c>
      <c r="G60" s="273"/>
      <c r="H60" s="122" t="s">
        <v>107</v>
      </c>
      <c r="I60" s="136" t="s">
        <v>146</v>
      </c>
      <c r="J60" s="136" t="str">
        <f t="shared" si="9"/>
        <v>Scope 3LogisticsEURAirplane</v>
      </c>
      <c r="K60" s="236">
        <v>0.93438662400000005</v>
      </c>
      <c r="L60" s="236">
        <v>0.89244185700000001</v>
      </c>
      <c r="M60" s="236">
        <v>0.828636822</v>
      </c>
      <c r="N60" s="236">
        <v>0.80138957600000005</v>
      </c>
      <c r="O60" s="273"/>
      <c r="P60" s="273"/>
      <c r="Q60" s="122" t="s">
        <v>148</v>
      </c>
      <c r="R60" s="273"/>
      <c r="S60" s="144"/>
    </row>
    <row r="61" spans="2:19">
      <c r="B61" s="144"/>
      <c r="C61" s="122"/>
      <c r="D61" s="122" t="s">
        <v>9</v>
      </c>
      <c r="E61" s="122" t="s">
        <v>101</v>
      </c>
      <c r="F61" s="122" t="s">
        <v>103</v>
      </c>
      <c r="G61" s="273"/>
      <c r="H61" s="122" t="s">
        <v>156</v>
      </c>
      <c r="I61" s="136" t="s">
        <v>146</v>
      </c>
      <c r="J61" s="136" t="str">
        <f t="shared" si="9"/>
        <v>Scope 3Logisticstonnes.kmTruck</v>
      </c>
      <c r="K61" s="236">
        <v>0.25900000000000001</v>
      </c>
      <c r="L61" s="236">
        <v>0.25600000000000001</v>
      </c>
      <c r="M61" s="236">
        <v>0.25600000000000001</v>
      </c>
      <c r="N61" s="236">
        <v>0.25600000000000001</v>
      </c>
      <c r="O61" s="273"/>
      <c r="P61" s="273"/>
      <c r="Q61" s="122" t="s">
        <v>128</v>
      </c>
      <c r="R61" s="136" t="s">
        <v>160</v>
      </c>
      <c r="S61" s="144"/>
    </row>
    <row r="62" spans="2:19">
      <c r="B62" s="144"/>
      <c r="C62" s="122"/>
      <c r="D62" s="122" t="s">
        <v>9</v>
      </c>
      <c r="E62" s="122" t="s">
        <v>101</v>
      </c>
      <c r="F62" s="122" t="s">
        <v>103</v>
      </c>
      <c r="G62" s="273"/>
      <c r="H62" s="122" t="s">
        <v>107</v>
      </c>
      <c r="I62" s="136" t="s">
        <v>146</v>
      </c>
      <c r="J62" s="136" t="str">
        <f t="shared" si="9"/>
        <v>Scope 3LogisticsEURTruck</v>
      </c>
      <c r="K62" s="236">
        <v>1.3108580780000001</v>
      </c>
      <c r="L62" s="236">
        <v>1.2520134460000001</v>
      </c>
      <c r="M62" s="236">
        <v>1.1625008779999999</v>
      </c>
      <c r="N62" s="236">
        <v>1.124275511</v>
      </c>
      <c r="O62" s="273"/>
      <c r="P62" s="273"/>
      <c r="Q62" s="122" t="s">
        <v>148</v>
      </c>
      <c r="R62" s="273"/>
      <c r="S62" s="144"/>
    </row>
    <row r="63" spans="2:19">
      <c r="B63" s="144"/>
      <c r="C63" s="142" t="s">
        <v>161</v>
      </c>
      <c r="D63" s="143"/>
      <c r="E63" s="143"/>
      <c r="F63" s="143"/>
      <c r="G63" s="143"/>
      <c r="H63" s="143"/>
      <c r="I63" s="144"/>
      <c r="J63" s="144"/>
      <c r="K63" s="144"/>
      <c r="L63" s="144"/>
      <c r="M63" s="144"/>
      <c r="N63" s="144"/>
      <c r="O63" s="145"/>
      <c r="P63" s="145"/>
      <c r="Q63" s="143"/>
      <c r="R63" s="144"/>
      <c r="S63" s="144"/>
    </row>
    <row r="64" spans="2:19">
      <c r="B64" s="144"/>
      <c r="C64" s="122"/>
      <c r="D64" s="122" t="s">
        <v>7</v>
      </c>
      <c r="E64" s="122" t="s">
        <v>59</v>
      </c>
      <c r="F64" s="122" t="s">
        <v>162</v>
      </c>
      <c r="G64" s="273"/>
      <c r="H64" s="122" t="s">
        <v>61</v>
      </c>
      <c r="I64" s="136" t="s">
        <v>146</v>
      </c>
      <c r="J64" s="136" t="str">
        <f>D64&amp;E64&amp;H64&amp;F64</f>
        <v>Scope 1Refrigerant leakagekgR22</v>
      </c>
      <c r="K64" s="261">
        <v>1810</v>
      </c>
      <c r="L64" s="261">
        <v>1760</v>
      </c>
      <c r="M64" s="261">
        <v>1760</v>
      </c>
      <c r="N64" s="261">
        <v>1760</v>
      </c>
      <c r="O64" s="273"/>
      <c r="P64" s="273"/>
      <c r="Q64" s="122" t="s">
        <v>128</v>
      </c>
      <c r="R64" s="136" t="s">
        <v>163</v>
      </c>
      <c r="S64" s="144"/>
    </row>
    <row r="65" spans="2:19">
      <c r="B65" s="144"/>
      <c r="C65" s="122"/>
      <c r="D65" s="122" t="s">
        <v>7</v>
      </c>
      <c r="E65" s="122" t="s">
        <v>59</v>
      </c>
      <c r="F65" s="122" t="s">
        <v>164</v>
      </c>
      <c r="G65" s="273"/>
      <c r="H65" s="122" t="s">
        <v>61</v>
      </c>
      <c r="I65" s="136" t="s">
        <v>146</v>
      </c>
      <c r="J65" s="136" t="str">
        <f t="shared" ref="J65:J87" si="11">D65&amp;E65&amp;H65&amp;F65</f>
        <v>Scope 1Refrigerant leakagekgR134a</v>
      </c>
      <c r="K65" s="261">
        <v>1430</v>
      </c>
      <c r="L65" s="261">
        <v>1300</v>
      </c>
      <c r="M65" s="261">
        <v>1300</v>
      </c>
      <c r="N65" s="261">
        <v>1300</v>
      </c>
      <c r="O65" s="273"/>
      <c r="P65" s="273"/>
      <c r="Q65" s="122" t="s">
        <v>128</v>
      </c>
      <c r="R65" s="136" t="s">
        <v>163</v>
      </c>
      <c r="S65" s="144"/>
    </row>
    <row r="66" spans="2:19">
      <c r="B66" s="144"/>
      <c r="C66" s="122"/>
      <c r="D66" s="122" t="s">
        <v>7</v>
      </c>
      <c r="E66" s="122" t="s">
        <v>59</v>
      </c>
      <c r="F66" s="122" t="s">
        <v>165</v>
      </c>
      <c r="G66" s="273"/>
      <c r="H66" s="122" t="s">
        <v>61</v>
      </c>
      <c r="I66" s="136" t="s">
        <v>146</v>
      </c>
      <c r="J66" s="136" t="str">
        <f t="shared" si="11"/>
        <v>Scope 1Refrigerant leakagekgR125</v>
      </c>
      <c r="K66" s="261">
        <v>3500</v>
      </c>
      <c r="L66" s="261">
        <v>3170</v>
      </c>
      <c r="M66" s="261">
        <v>3170</v>
      </c>
      <c r="N66" s="261">
        <v>3170</v>
      </c>
      <c r="O66" s="273"/>
      <c r="P66" s="273"/>
      <c r="Q66" s="122" t="s">
        <v>128</v>
      </c>
      <c r="R66" s="136" t="s">
        <v>163</v>
      </c>
      <c r="S66" s="144"/>
    </row>
    <row r="67" spans="2:19">
      <c r="B67" s="144"/>
      <c r="C67" s="122"/>
      <c r="D67" s="122" t="s">
        <v>7</v>
      </c>
      <c r="E67" s="122" t="s">
        <v>59</v>
      </c>
      <c r="F67" s="122" t="s">
        <v>166</v>
      </c>
      <c r="G67" s="273"/>
      <c r="H67" s="122" t="s">
        <v>61</v>
      </c>
      <c r="I67" s="136" t="s">
        <v>146</v>
      </c>
      <c r="J67" s="136" t="str">
        <f t="shared" si="11"/>
        <v>Scope 1Refrigerant leakagekgR143a</v>
      </c>
      <c r="K67" s="261">
        <v>4470</v>
      </c>
      <c r="L67" s="261">
        <v>4800</v>
      </c>
      <c r="M67" s="261">
        <v>4800</v>
      </c>
      <c r="N67" s="261">
        <v>4800</v>
      </c>
      <c r="O67" s="273"/>
      <c r="P67" s="273"/>
      <c r="Q67" s="122" t="s">
        <v>128</v>
      </c>
      <c r="R67" s="136" t="s">
        <v>163</v>
      </c>
      <c r="S67" s="144"/>
    </row>
    <row r="68" spans="2:19">
      <c r="B68" s="144"/>
      <c r="C68" s="122"/>
      <c r="D68" s="122" t="s">
        <v>7</v>
      </c>
      <c r="E68" s="122" t="s">
        <v>59</v>
      </c>
      <c r="F68" s="122" t="s">
        <v>167</v>
      </c>
      <c r="G68" s="273"/>
      <c r="H68" s="122" t="s">
        <v>61</v>
      </c>
      <c r="I68" s="136" t="s">
        <v>146</v>
      </c>
      <c r="J68" s="136" t="str">
        <f t="shared" si="11"/>
        <v>Scope 1Refrigerant leakagekgR32</v>
      </c>
      <c r="K68" s="261">
        <v>675</v>
      </c>
      <c r="L68" s="261">
        <v>677</v>
      </c>
      <c r="M68" s="261">
        <v>677</v>
      </c>
      <c r="N68" s="261">
        <v>677</v>
      </c>
      <c r="O68" s="273"/>
      <c r="P68" s="273"/>
      <c r="Q68" s="122" t="s">
        <v>128</v>
      </c>
      <c r="R68" s="136" t="s">
        <v>163</v>
      </c>
      <c r="S68" s="144"/>
    </row>
    <row r="69" spans="2:19">
      <c r="B69" s="144"/>
      <c r="C69" s="122"/>
      <c r="D69" s="122" t="s">
        <v>7</v>
      </c>
      <c r="E69" s="122" t="s">
        <v>59</v>
      </c>
      <c r="F69" s="122" t="s">
        <v>168</v>
      </c>
      <c r="G69" s="273"/>
      <c r="H69" s="122" t="s">
        <v>61</v>
      </c>
      <c r="I69" s="136" t="s">
        <v>146</v>
      </c>
      <c r="J69" s="136" t="str">
        <f t="shared" si="11"/>
        <v>Scope 1Refrigerant leakagekgR404a</v>
      </c>
      <c r="K69" s="261">
        <v>3922</v>
      </c>
      <c r="L69" s="261">
        <v>3943</v>
      </c>
      <c r="M69" s="261">
        <v>3943</v>
      </c>
      <c r="N69" s="261">
        <v>3943</v>
      </c>
      <c r="O69" s="273"/>
      <c r="P69" s="273"/>
      <c r="Q69" s="122" t="s">
        <v>128</v>
      </c>
      <c r="R69" s="136" t="s">
        <v>163</v>
      </c>
      <c r="S69" s="144"/>
    </row>
    <row r="70" spans="2:19">
      <c r="B70" s="144"/>
      <c r="C70" s="122"/>
      <c r="D70" s="122" t="s">
        <v>7</v>
      </c>
      <c r="E70" s="122" t="s">
        <v>59</v>
      </c>
      <c r="F70" s="122" t="s">
        <v>169</v>
      </c>
      <c r="G70" s="273"/>
      <c r="H70" s="122" t="s">
        <v>61</v>
      </c>
      <c r="I70" s="136" t="s">
        <v>146</v>
      </c>
      <c r="J70" s="136" t="str">
        <f t="shared" si="11"/>
        <v>Scope 1Refrigerant leakagekgR507</v>
      </c>
      <c r="K70" s="261">
        <v>3985</v>
      </c>
      <c r="L70" s="261">
        <v>3985</v>
      </c>
      <c r="M70" s="261">
        <v>3985</v>
      </c>
      <c r="N70" s="261">
        <v>3985</v>
      </c>
      <c r="O70" s="273"/>
      <c r="P70" s="273"/>
      <c r="Q70" s="122" t="s">
        <v>128</v>
      </c>
      <c r="R70" s="136" t="s">
        <v>163</v>
      </c>
      <c r="S70" s="144"/>
    </row>
    <row r="71" spans="2:19">
      <c r="B71" s="144"/>
      <c r="C71" s="122"/>
      <c r="D71" s="122" t="s">
        <v>7</v>
      </c>
      <c r="E71" s="122" t="s">
        <v>59</v>
      </c>
      <c r="F71" s="122" t="s">
        <v>170</v>
      </c>
      <c r="G71" s="273"/>
      <c r="H71" s="122" t="s">
        <v>61</v>
      </c>
      <c r="I71" s="136" t="s">
        <v>146</v>
      </c>
      <c r="J71" s="136" t="str">
        <f t="shared" si="11"/>
        <v>Scope 1Refrigerant leakagekgR407c</v>
      </c>
      <c r="K71" s="261">
        <v>1774</v>
      </c>
      <c r="L71" s="261">
        <v>1624</v>
      </c>
      <c r="M71" s="261">
        <v>1624</v>
      </c>
      <c r="N71" s="261">
        <v>1624</v>
      </c>
      <c r="O71" s="273"/>
      <c r="P71" s="273"/>
      <c r="Q71" s="122" t="s">
        <v>128</v>
      </c>
      <c r="R71" s="136" t="s">
        <v>163</v>
      </c>
      <c r="S71" s="144"/>
    </row>
    <row r="72" spans="2:19">
      <c r="B72" s="144"/>
      <c r="C72" s="122"/>
      <c r="D72" s="122" t="s">
        <v>7</v>
      </c>
      <c r="E72" s="122" t="s">
        <v>59</v>
      </c>
      <c r="F72" s="122" t="s">
        <v>171</v>
      </c>
      <c r="G72" s="273"/>
      <c r="H72" s="122" t="s">
        <v>61</v>
      </c>
      <c r="I72" s="136" t="s">
        <v>146</v>
      </c>
      <c r="J72" s="136" t="str">
        <f t="shared" si="11"/>
        <v>Scope 1Refrigerant leakagekgR410a</v>
      </c>
      <c r="K72" s="261">
        <v>2088</v>
      </c>
      <c r="L72" s="261">
        <v>1924</v>
      </c>
      <c r="M72" s="261">
        <v>1924</v>
      </c>
      <c r="N72" s="261">
        <v>1924</v>
      </c>
      <c r="O72" s="273"/>
      <c r="P72" s="273"/>
      <c r="Q72" s="122" t="s">
        <v>128</v>
      </c>
      <c r="R72" s="136" t="s">
        <v>163</v>
      </c>
      <c r="S72" s="144"/>
    </row>
    <row r="73" spans="2:19">
      <c r="B73" s="144"/>
      <c r="C73" s="122"/>
      <c r="D73" s="122" t="s">
        <v>7</v>
      </c>
      <c r="E73" s="122" t="s">
        <v>59</v>
      </c>
      <c r="F73" s="122" t="s">
        <v>172</v>
      </c>
      <c r="G73" s="273"/>
      <c r="H73" s="122" t="s">
        <v>61</v>
      </c>
      <c r="I73" s="136" t="s">
        <v>146</v>
      </c>
      <c r="J73" s="136" t="str">
        <f t="shared" si="11"/>
        <v>Scope 1Refrigerant leakagekgR417a</v>
      </c>
      <c r="K73" s="261">
        <v>2346</v>
      </c>
      <c r="L73" s="261">
        <v>2127</v>
      </c>
      <c r="M73" s="261">
        <v>2127</v>
      </c>
      <c r="N73" s="261">
        <v>2127</v>
      </c>
      <c r="O73" s="273"/>
      <c r="P73" s="273"/>
      <c r="Q73" s="122" t="s">
        <v>128</v>
      </c>
      <c r="R73" s="136" t="s">
        <v>163</v>
      </c>
      <c r="S73" s="144"/>
    </row>
    <row r="74" spans="2:19">
      <c r="B74" s="144"/>
      <c r="C74" s="122"/>
      <c r="D74" s="122" t="s">
        <v>7</v>
      </c>
      <c r="E74" s="122" t="s">
        <v>59</v>
      </c>
      <c r="F74" s="122" t="s">
        <v>173</v>
      </c>
      <c r="G74" s="273"/>
      <c r="H74" s="122" t="s">
        <v>61</v>
      </c>
      <c r="I74" s="136" t="s">
        <v>146</v>
      </c>
      <c r="J74" s="136" t="str">
        <f t="shared" si="11"/>
        <v>Scope 1Refrigerant leakagekgR422d</v>
      </c>
      <c r="K74" s="261">
        <v>2729</v>
      </c>
      <c r="L74" s="261">
        <v>2473</v>
      </c>
      <c r="M74" s="261">
        <v>2473</v>
      </c>
      <c r="N74" s="261">
        <v>2473</v>
      </c>
      <c r="O74" s="273"/>
      <c r="P74" s="273"/>
      <c r="Q74" s="122" t="s">
        <v>128</v>
      </c>
      <c r="R74" s="136" t="s">
        <v>163</v>
      </c>
      <c r="S74" s="144"/>
    </row>
    <row r="75" spans="2:19">
      <c r="B75" s="144"/>
      <c r="C75" s="122"/>
      <c r="D75" s="122" t="s">
        <v>7</v>
      </c>
      <c r="E75" s="122" t="s">
        <v>59</v>
      </c>
      <c r="F75" s="122" t="s">
        <v>174</v>
      </c>
      <c r="G75" s="273"/>
      <c r="H75" s="122" t="s">
        <v>61</v>
      </c>
      <c r="I75" s="136" t="s">
        <v>146</v>
      </c>
      <c r="J75" s="136" t="str">
        <f t="shared" si="11"/>
        <v>Scope 1Refrigerant leakagekg1234yf</v>
      </c>
      <c r="K75" s="261">
        <v>4</v>
      </c>
      <c r="L75" s="261">
        <v>1</v>
      </c>
      <c r="M75" s="261">
        <v>1</v>
      </c>
      <c r="N75" s="261">
        <v>1</v>
      </c>
      <c r="O75" s="273"/>
      <c r="P75" s="273"/>
      <c r="Q75" s="122" t="s">
        <v>128</v>
      </c>
      <c r="R75" s="136" t="s">
        <v>163</v>
      </c>
      <c r="S75" s="144"/>
    </row>
    <row r="76" spans="2:19">
      <c r="B76" s="144"/>
      <c r="C76" s="122"/>
      <c r="D76" s="122" t="s">
        <v>7</v>
      </c>
      <c r="E76" s="122" t="s">
        <v>59</v>
      </c>
      <c r="F76" s="122" t="s">
        <v>175</v>
      </c>
      <c r="G76" s="273"/>
      <c r="H76" s="122" t="s">
        <v>61</v>
      </c>
      <c r="I76" s="136" t="s">
        <v>146</v>
      </c>
      <c r="J76" s="136" t="str">
        <f t="shared" si="11"/>
        <v>Scope 1Refrigerant leakagekg1234ze</v>
      </c>
      <c r="K76" s="261">
        <v>1</v>
      </c>
      <c r="L76" s="261">
        <v>1</v>
      </c>
      <c r="M76" s="261">
        <v>1</v>
      </c>
      <c r="N76" s="261">
        <v>1</v>
      </c>
      <c r="O76" s="273"/>
      <c r="P76" s="273"/>
      <c r="Q76" s="122" t="s">
        <v>128</v>
      </c>
      <c r="R76" s="136" t="s">
        <v>163</v>
      </c>
      <c r="S76" s="144"/>
    </row>
    <row r="77" spans="2:19">
      <c r="B77" s="144"/>
      <c r="C77" s="122"/>
      <c r="D77" s="122" t="s">
        <v>7</v>
      </c>
      <c r="E77" s="122" t="s">
        <v>59</v>
      </c>
      <c r="F77" s="122" t="s">
        <v>176</v>
      </c>
      <c r="G77" s="273"/>
      <c r="H77" s="122" t="s">
        <v>61</v>
      </c>
      <c r="I77" s="136" t="s">
        <v>146</v>
      </c>
      <c r="J77" s="136" t="str">
        <f>D77&amp;E77&amp;H77&amp;F77</f>
        <v>Scope 1Refrigerant leakagekgR744 (CO2)</v>
      </c>
      <c r="K77" s="261">
        <v>1</v>
      </c>
      <c r="L77" s="261">
        <v>1</v>
      </c>
      <c r="M77" s="261">
        <v>1</v>
      </c>
      <c r="N77" s="261">
        <v>1</v>
      </c>
      <c r="O77" s="273"/>
      <c r="P77" s="273"/>
      <c r="Q77" s="122" t="s">
        <v>128</v>
      </c>
      <c r="R77" s="136" t="s">
        <v>163</v>
      </c>
      <c r="S77" s="144"/>
    </row>
    <row r="78" spans="2:19">
      <c r="B78" s="144"/>
      <c r="C78" s="122"/>
      <c r="D78" s="122" t="s">
        <v>7</v>
      </c>
      <c r="E78" s="122" t="s">
        <v>59</v>
      </c>
      <c r="F78" s="122" t="s">
        <v>177</v>
      </c>
      <c r="G78" s="273"/>
      <c r="H78" s="122" t="s">
        <v>61</v>
      </c>
      <c r="I78" s="136" t="s">
        <v>146</v>
      </c>
      <c r="J78" s="136" t="str">
        <f t="shared" si="11"/>
        <v>Scope 1Refrigerant leakagekgR448A</v>
      </c>
      <c r="K78" s="261">
        <v>1387</v>
      </c>
      <c r="L78" s="261">
        <v>1273</v>
      </c>
      <c r="M78" s="261">
        <v>1273</v>
      </c>
      <c r="N78" s="261">
        <v>1273</v>
      </c>
      <c r="O78" s="273"/>
      <c r="P78" s="273"/>
      <c r="Q78" s="122" t="s">
        <v>128</v>
      </c>
      <c r="R78" s="136" t="s">
        <v>163</v>
      </c>
      <c r="S78" s="144"/>
    </row>
    <row r="79" spans="2:19">
      <c r="B79" s="144"/>
      <c r="C79" s="122"/>
      <c r="D79" s="122" t="s">
        <v>7</v>
      </c>
      <c r="E79" s="122" t="s">
        <v>59</v>
      </c>
      <c r="F79" s="122" t="s">
        <v>178</v>
      </c>
      <c r="G79" s="273"/>
      <c r="H79" s="122" t="s">
        <v>61</v>
      </c>
      <c r="I79" s="136" t="s">
        <v>146</v>
      </c>
      <c r="J79" s="136" t="str">
        <f t="shared" si="11"/>
        <v>Scope 1Refrigerant leakagekgR449A</v>
      </c>
      <c r="K79" s="261">
        <v>1397</v>
      </c>
      <c r="L79" s="261">
        <v>1282</v>
      </c>
      <c r="M79" s="261">
        <v>1282</v>
      </c>
      <c r="N79" s="261">
        <v>1282</v>
      </c>
      <c r="O79" s="273"/>
      <c r="P79" s="273"/>
      <c r="Q79" s="122" t="s">
        <v>128</v>
      </c>
      <c r="R79" s="136" t="s">
        <v>163</v>
      </c>
      <c r="S79" s="144"/>
    </row>
    <row r="80" spans="2:19">
      <c r="B80" s="144"/>
      <c r="C80" s="122"/>
      <c r="D80" s="122" t="s">
        <v>7</v>
      </c>
      <c r="E80" s="122" t="s">
        <v>59</v>
      </c>
      <c r="F80" s="122" t="s">
        <v>179</v>
      </c>
      <c r="G80" s="273"/>
      <c r="H80" s="122" t="s">
        <v>61</v>
      </c>
      <c r="I80" s="136" t="s">
        <v>146</v>
      </c>
      <c r="J80" s="136" t="str">
        <f t="shared" si="11"/>
        <v>Scope 1Refrigerant leakagekgR450A</v>
      </c>
      <c r="K80" s="261">
        <v>601</v>
      </c>
      <c r="L80" s="261">
        <v>547</v>
      </c>
      <c r="M80" s="261">
        <v>547</v>
      </c>
      <c r="N80" s="261">
        <v>547</v>
      </c>
      <c r="O80" s="273"/>
      <c r="P80" s="273"/>
      <c r="Q80" s="122" t="s">
        <v>128</v>
      </c>
      <c r="R80" s="136" t="s">
        <v>163</v>
      </c>
      <c r="S80" s="144"/>
    </row>
    <row r="81" spans="2:19">
      <c r="B81" s="144"/>
      <c r="C81" s="122"/>
      <c r="D81" s="122" t="s">
        <v>7</v>
      </c>
      <c r="E81" s="122" t="s">
        <v>59</v>
      </c>
      <c r="F81" s="122" t="s">
        <v>180</v>
      </c>
      <c r="G81" s="273"/>
      <c r="H81" s="122" t="s">
        <v>61</v>
      </c>
      <c r="I81" s="136" t="s">
        <v>146</v>
      </c>
      <c r="J81" s="136" t="str">
        <f t="shared" si="11"/>
        <v>Scope 1Refrigerant leakagekgR452B</v>
      </c>
      <c r="K81" s="261">
        <v>698</v>
      </c>
      <c r="L81" s="261">
        <v>676</v>
      </c>
      <c r="M81" s="261">
        <v>676</v>
      </c>
      <c r="N81" s="261">
        <v>676</v>
      </c>
      <c r="O81" s="273"/>
      <c r="P81" s="273"/>
      <c r="Q81" s="122" t="s">
        <v>128</v>
      </c>
      <c r="R81" s="136" t="s">
        <v>163</v>
      </c>
      <c r="S81" s="144"/>
    </row>
    <row r="82" spans="2:19">
      <c r="B82" s="144"/>
      <c r="C82" s="122"/>
      <c r="D82" s="122" t="s">
        <v>7</v>
      </c>
      <c r="E82" s="122" t="s">
        <v>59</v>
      </c>
      <c r="F82" s="122" t="s">
        <v>181</v>
      </c>
      <c r="G82" s="273"/>
      <c r="H82" s="122" t="s">
        <v>61</v>
      </c>
      <c r="I82" s="136" t="s">
        <v>146</v>
      </c>
      <c r="J82" s="136" t="str">
        <f t="shared" si="11"/>
        <v>Scope 1Refrigerant leakagekgR513A</v>
      </c>
      <c r="K82" s="261">
        <v>631</v>
      </c>
      <c r="L82" s="261">
        <v>573</v>
      </c>
      <c r="M82" s="261">
        <v>573</v>
      </c>
      <c r="N82" s="261">
        <v>573</v>
      </c>
      <c r="O82" s="273"/>
      <c r="P82" s="273"/>
      <c r="Q82" s="122" t="s">
        <v>128</v>
      </c>
      <c r="R82" s="136" t="s">
        <v>163</v>
      </c>
      <c r="S82" s="144"/>
    </row>
    <row r="83" spans="2:19">
      <c r="B83" s="144"/>
      <c r="C83" s="122"/>
      <c r="D83" s="122" t="s">
        <v>7</v>
      </c>
      <c r="E83" s="122" t="s">
        <v>59</v>
      </c>
      <c r="F83" s="122" t="s">
        <v>182</v>
      </c>
      <c r="G83" s="273"/>
      <c r="H83" s="122" t="s">
        <v>61</v>
      </c>
      <c r="I83" s="136" t="s">
        <v>146</v>
      </c>
      <c r="J83" s="136" t="str">
        <f t="shared" si="11"/>
        <v>Scope 1Refrigerant leakagekgR600</v>
      </c>
      <c r="K83" s="261">
        <v>3</v>
      </c>
      <c r="L83" s="261">
        <v>3</v>
      </c>
      <c r="M83" s="261">
        <v>3</v>
      </c>
      <c r="N83" s="261">
        <v>3</v>
      </c>
      <c r="O83" s="273"/>
      <c r="P83" s="273"/>
      <c r="Q83" s="122" t="s">
        <v>128</v>
      </c>
      <c r="R83" s="136" t="s">
        <v>183</v>
      </c>
      <c r="S83" s="144"/>
    </row>
    <row r="84" spans="2:19">
      <c r="B84" s="144"/>
      <c r="C84" s="122"/>
      <c r="D84" s="122" t="s">
        <v>7</v>
      </c>
      <c r="E84" s="122" t="s">
        <v>59</v>
      </c>
      <c r="F84" s="122" t="s">
        <v>184</v>
      </c>
      <c r="G84" s="273"/>
      <c r="H84" s="122" t="s">
        <v>61</v>
      </c>
      <c r="I84" s="136" t="s">
        <v>146</v>
      </c>
      <c r="J84" s="136" t="str">
        <f t="shared" si="11"/>
        <v>Scope 1Refrigerant leakagekgR600a</v>
      </c>
      <c r="K84" s="261">
        <v>3</v>
      </c>
      <c r="L84" s="261">
        <v>3</v>
      </c>
      <c r="M84" s="261">
        <v>3</v>
      </c>
      <c r="N84" s="261">
        <v>3</v>
      </c>
      <c r="O84" s="273"/>
      <c r="P84" s="273"/>
      <c r="Q84" s="122" t="s">
        <v>128</v>
      </c>
      <c r="R84" s="136" t="s">
        <v>183</v>
      </c>
      <c r="S84" s="144"/>
    </row>
    <row r="85" spans="2:19">
      <c r="B85" s="144"/>
      <c r="C85" s="122"/>
      <c r="D85" s="122" t="s">
        <v>7</v>
      </c>
      <c r="E85" s="122" t="s">
        <v>59</v>
      </c>
      <c r="F85" s="122" t="s">
        <v>185</v>
      </c>
      <c r="G85" s="273"/>
      <c r="H85" s="122" t="s">
        <v>61</v>
      </c>
      <c r="I85" s="136" t="s">
        <v>146</v>
      </c>
      <c r="J85" s="136" t="str">
        <f t="shared" si="11"/>
        <v>Scope 1Refrigerant leakagekgMethane (CH4)</v>
      </c>
      <c r="K85" s="261">
        <v>28</v>
      </c>
      <c r="L85" s="261">
        <v>28</v>
      </c>
      <c r="M85" s="261">
        <v>28</v>
      </c>
      <c r="N85" s="261">
        <v>28</v>
      </c>
      <c r="O85" s="273"/>
      <c r="P85" s="273"/>
      <c r="Q85" s="122" t="s">
        <v>128</v>
      </c>
      <c r="R85" s="136" t="s">
        <v>183</v>
      </c>
      <c r="S85" s="144"/>
    </row>
    <row r="86" spans="2:19">
      <c r="B86" s="144"/>
      <c r="C86" s="122"/>
      <c r="D86" s="122" t="s">
        <v>7</v>
      </c>
      <c r="E86" s="122" t="s">
        <v>59</v>
      </c>
      <c r="F86" s="122" t="s">
        <v>186</v>
      </c>
      <c r="G86" s="273"/>
      <c r="H86" s="122" t="s">
        <v>61</v>
      </c>
      <c r="I86" s="136" t="s">
        <v>146</v>
      </c>
      <c r="J86" s="136" t="str">
        <f t="shared" si="11"/>
        <v>Scope 1Refrigerant leakagekgNitrous Oxide (N2O)</v>
      </c>
      <c r="K86" s="261">
        <v>265</v>
      </c>
      <c r="L86" s="261">
        <v>265</v>
      </c>
      <c r="M86" s="261">
        <v>265</v>
      </c>
      <c r="N86" s="261">
        <v>265</v>
      </c>
      <c r="O86" s="273"/>
      <c r="P86" s="273"/>
      <c r="Q86" s="122" t="s">
        <v>128</v>
      </c>
      <c r="R86" s="136" t="s">
        <v>183</v>
      </c>
      <c r="S86" s="144"/>
    </row>
    <row r="87" spans="2:19">
      <c r="B87" s="144"/>
      <c r="C87" s="122"/>
      <c r="D87" s="122" t="s">
        <v>7</v>
      </c>
      <c r="E87" s="122" t="s">
        <v>59</v>
      </c>
      <c r="F87" s="122" t="s">
        <v>187</v>
      </c>
      <c r="G87" s="273"/>
      <c r="H87" s="122" t="s">
        <v>61</v>
      </c>
      <c r="I87" s="136" t="s">
        <v>146</v>
      </c>
      <c r="J87" s="235" t="str">
        <f t="shared" si="11"/>
        <v>Scope 1Refrigerant leakagekgOther / Unknown</v>
      </c>
      <c r="K87" s="261">
        <v>1776</v>
      </c>
      <c r="L87" s="261">
        <v>1661.3333333333333</v>
      </c>
      <c r="M87" s="261">
        <v>1661.3333333333333</v>
      </c>
      <c r="N87" s="261">
        <v>1661.3333333333333</v>
      </c>
      <c r="O87" s="273"/>
      <c r="P87" s="273"/>
      <c r="Q87" s="122" t="s">
        <v>188</v>
      </c>
      <c r="R87" s="136" t="s">
        <v>189</v>
      </c>
      <c r="S87" s="144"/>
    </row>
    <row r="88" spans="2:19">
      <c r="B88" s="144"/>
      <c r="C88" s="142" t="s">
        <v>72</v>
      </c>
      <c r="D88" s="143"/>
      <c r="E88" s="143"/>
      <c r="F88" s="143"/>
      <c r="G88" s="143"/>
      <c r="H88" s="143"/>
      <c r="I88" s="144"/>
      <c r="J88" s="144"/>
      <c r="K88" s="145"/>
      <c r="L88" s="145"/>
      <c r="M88" s="145"/>
      <c r="N88" s="145"/>
      <c r="O88" s="145"/>
      <c r="P88" s="145"/>
      <c r="Q88" s="143"/>
      <c r="R88" s="144"/>
      <c r="S88" s="144"/>
    </row>
    <row r="89" spans="2:19">
      <c r="B89" s="144"/>
      <c r="C89" s="122"/>
      <c r="D89" s="122" t="s">
        <v>8</v>
      </c>
      <c r="E89" s="122" t="s">
        <v>74</v>
      </c>
      <c r="F89" s="122" t="s">
        <v>190</v>
      </c>
      <c r="G89" s="122" t="s">
        <v>191</v>
      </c>
      <c r="H89" s="122" t="s">
        <v>76</v>
      </c>
      <c r="I89" s="136" t="s">
        <v>127</v>
      </c>
      <c r="J89" s="136" t="str">
        <f>D89&amp;E89&amp;F89&amp;H89&amp;G89</f>
        <v>Scope 2Purchased non-renewable electricityAustriakWhMarket-based</v>
      </c>
      <c r="K89" s="236">
        <v>7.4279999999999999E-2</v>
      </c>
      <c r="L89" s="236">
        <v>6.7000000000000004E-2</v>
      </c>
      <c r="M89" s="236">
        <v>6.9000000000000006E-2</v>
      </c>
      <c r="N89" s="236">
        <f>M89</f>
        <v>6.9000000000000006E-2</v>
      </c>
      <c r="O89" s="273"/>
      <c r="P89" s="273"/>
      <c r="Q89" s="122" t="s">
        <v>192</v>
      </c>
      <c r="R89" s="136" t="s">
        <v>193</v>
      </c>
      <c r="S89" s="144"/>
    </row>
    <row r="90" spans="2:19">
      <c r="B90" s="144"/>
      <c r="C90" s="122"/>
      <c r="D90" s="122" t="s">
        <v>8</v>
      </c>
      <c r="E90" s="122" t="s">
        <v>74</v>
      </c>
      <c r="F90" s="122" t="s">
        <v>194</v>
      </c>
      <c r="G90" s="122" t="s">
        <v>191</v>
      </c>
      <c r="H90" s="122" t="s">
        <v>76</v>
      </c>
      <c r="I90" s="136" t="s">
        <v>127</v>
      </c>
      <c r="J90" s="136" t="str">
        <f t="shared" ref="J90:J122" si="12">D90&amp;E90&amp;F90&amp;H90&amp;G90</f>
        <v>Scope 2Purchased non-renewable electricityBelgiumkWhMarket-based</v>
      </c>
      <c r="K90" s="236">
        <v>0.20477999999999999</v>
      </c>
      <c r="L90" s="236">
        <v>0.14899999999999999</v>
      </c>
      <c r="M90" s="236">
        <v>0.14427000000000001</v>
      </c>
      <c r="N90" s="236">
        <f t="shared" ref="N90:N121" si="13">M90</f>
        <v>0.14427000000000001</v>
      </c>
      <c r="O90" s="273"/>
      <c r="P90" s="273"/>
      <c r="Q90" s="122" t="s">
        <v>192</v>
      </c>
      <c r="R90" s="273"/>
      <c r="S90" s="144"/>
    </row>
    <row r="91" spans="2:19">
      <c r="B91" s="144"/>
      <c r="C91" s="122"/>
      <c r="D91" s="122" t="s">
        <v>8</v>
      </c>
      <c r="E91" s="122" t="s">
        <v>74</v>
      </c>
      <c r="F91" s="122" t="s">
        <v>195</v>
      </c>
      <c r="G91" s="122" t="s">
        <v>191</v>
      </c>
      <c r="H91" s="122" t="s">
        <v>76</v>
      </c>
      <c r="I91" s="136" t="s">
        <v>127</v>
      </c>
      <c r="J91" s="136" t="str">
        <f t="shared" si="12"/>
        <v>Scope 2Purchased non-renewable electricityBulgariakWhMarket-based</v>
      </c>
      <c r="K91" s="236">
        <v>0.37212000000000001</v>
      </c>
      <c r="L91" s="236">
        <v>0.40400000000000003</v>
      </c>
      <c r="M91" s="236">
        <v>0.51705000000000001</v>
      </c>
      <c r="N91" s="236">
        <f t="shared" si="13"/>
        <v>0.51705000000000001</v>
      </c>
      <c r="O91" s="273"/>
      <c r="P91" s="273"/>
      <c r="Q91" s="122" t="s">
        <v>192</v>
      </c>
      <c r="R91" s="273"/>
      <c r="S91" s="144"/>
    </row>
    <row r="92" spans="2:19">
      <c r="B92" s="144"/>
      <c r="C92" s="122"/>
      <c r="D92" s="122" t="s">
        <v>8</v>
      </c>
      <c r="E92" s="122" t="s">
        <v>74</v>
      </c>
      <c r="F92" s="122" t="s">
        <v>196</v>
      </c>
      <c r="G92" s="122" t="s">
        <v>191</v>
      </c>
      <c r="H92" s="122" t="s">
        <v>76</v>
      </c>
      <c r="I92" s="136" t="s">
        <v>127</v>
      </c>
      <c r="J92" s="136" t="str">
        <f t="shared" si="12"/>
        <v>Scope 2Purchased non-renewable electricitySwitzerlandkWhMarket-based</v>
      </c>
      <c r="K92" s="236">
        <v>3.0339999999999999E-2</v>
      </c>
      <c r="L92" s="236">
        <v>1.9E-2</v>
      </c>
      <c r="M92" s="236">
        <v>0.84399999999999997</v>
      </c>
      <c r="N92" s="236">
        <f t="shared" si="13"/>
        <v>0.84399999999999997</v>
      </c>
      <c r="O92" s="273"/>
      <c r="P92" s="273"/>
      <c r="Q92" s="122" t="s">
        <v>192</v>
      </c>
      <c r="R92" s="273"/>
      <c r="S92" s="144"/>
    </row>
    <row r="93" spans="2:19">
      <c r="B93" s="144"/>
      <c r="C93" s="122"/>
      <c r="D93" s="122" t="s">
        <v>8</v>
      </c>
      <c r="E93" s="122" t="s">
        <v>74</v>
      </c>
      <c r="F93" s="122" t="s">
        <v>197</v>
      </c>
      <c r="G93" s="122" t="s">
        <v>191</v>
      </c>
      <c r="H93" s="122" t="s">
        <v>76</v>
      </c>
      <c r="I93" s="136" t="s">
        <v>127</v>
      </c>
      <c r="J93" s="136" t="str">
        <f t="shared" si="12"/>
        <v>Scope 2Purchased non-renewable electricityCypruskWhMarket-based</v>
      </c>
      <c r="K93" s="236">
        <v>0.64200000000000002</v>
      </c>
      <c r="L93" s="236">
        <v>0.625</v>
      </c>
      <c r="M93" s="236">
        <v>0.60740000000000005</v>
      </c>
      <c r="N93" s="236">
        <f t="shared" si="13"/>
        <v>0.60740000000000005</v>
      </c>
      <c r="O93" s="273"/>
      <c r="P93" s="273"/>
      <c r="Q93" s="122" t="s">
        <v>192</v>
      </c>
      <c r="R93" s="273"/>
      <c r="S93" s="144"/>
    </row>
    <row r="94" spans="2:19">
      <c r="B94" s="144"/>
      <c r="C94" s="122"/>
      <c r="D94" s="122" t="s">
        <v>8</v>
      </c>
      <c r="E94" s="122" t="s">
        <v>74</v>
      </c>
      <c r="F94" s="122" t="s">
        <v>198</v>
      </c>
      <c r="G94" s="122" t="s">
        <v>191</v>
      </c>
      <c r="H94" s="122" t="s">
        <v>76</v>
      </c>
      <c r="I94" s="136" t="s">
        <v>127</v>
      </c>
      <c r="J94" s="136" t="str">
        <f t="shared" si="12"/>
        <v>Scope 2Purchased non-renewable electricityCzech RepublickWhMarket-based</v>
      </c>
      <c r="K94" s="236">
        <v>0.53244000000000002</v>
      </c>
      <c r="L94" s="236">
        <v>0.55000000000000004</v>
      </c>
      <c r="M94" s="236">
        <v>0.69721</v>
      </c>
      <c r="N94" s="236">
        <f t="shared" si="13"/>
        <v>0.69721</v>
      </c>
      <c r="O94" s="273"/>
      <c r="P94" s="273"/>
      <c r="Q94" s="122" t="s">
        <v>192</v>
      </c>
      <c r="R94" s="273"/>
      <c r="S94" s="144"/>
    </row>
    <row r="95" spans="2:19">
      <c r="B95" s="144"/>
      <c r="C95" s="122"/>
      <c r="D95" s="122" t="s">
        <v>8</v>
      </c>
      <c r="E95" s="122" t="s">
        <v>74</v>
      </c>
      <c r="F95" s="122" t="s">
        <v>199</v>
      </c>
      <c r="G95" s="122" t="s">
        <v>191</v>
      </c>
      <c r="H95" s="122" t="s">
        <v>76</v>
      </c>
      <c r="I95" s="136" t="s">
        <v>127</v>
      </c>
      <c r="J95" s="136" t="str">
        <f t="shared" si="12"/>
        <v>Scope 2Purchased non-renewable electricityGermanykWhMarket-based</v>
      </c>
      <c r="K95" s="236">
        <v>0.58882999999999996</v>
      </c>
      <c r="L95" s="236">
        <v>0.61799999999999999</v>
      </c>
      <c r="M95" s="236">
        <v>0.68403000000000003</v>
      </c>
      <c r="N95" s="236">
        <f t="shared" si="13"/>
        <v>0.68403000000000003</v>
      </c>
      <c r="O95" s="273"/>
      <c r="P95" s="273"/>
      <c r="Q95" s="122" t="s">
        <v>192</v>
      </c>
      <c r="R95" s="273"/>
      <c r="S95" s="144"/>
    </row>
    <row r="96" spans="2:19">
      <c r="B96" s="144"/>
      <c r="C96" s="122"/>
      <c r="D96" s="122" t="s">
        <v>8</v>
      </c>
      <c r="E96" s="122" t="s">
        <v>74</v>
      </c>
      <c r="F96" s="122" t="s">
        <v>200</v>
      </c>
      <c r="G96" s="122" t="s">
        <v>191</v>
      </c>
      <c r="H96" s="122" t="s">
        <v>76</v>
      </c>
      <c r="I96" s="136" t="s">
        <v>127</v>
      </c>
      <c r="J96" s="136" t="str">
        <f t="shared" si="12"/>
        <v>Scope 2Purchased non-renewable electricityDenmarkkWhMarket-based</v>
      </c>
      <c r="K96" s="236">
        <v>0.42766999999999999</v>
      </c>
      <c r="L96" s="236">
        <v>0.52900000000000003</v>
      </c>
      <c r="M96" s="236">
        <v>0.55740000000000001</v>
      </c>
      <c r="N96" s="236">
        <f t="shared" si="13"/>
        <v>0.55740000000000001</v>
      </c>
      <c r="O96" s="273"/>
      <c r="P96" s="273"/>
      <c r="Q96" s="122" t="s">
        <v>192</v>
      </c>
      <c r="R96" s="273"/>
      <c r="S96" s="144"/>
    </row>
    <row r="97" spans="2:19">
      <c r="B97" s="144"/>
      <c r="C97" s="122"/>
      <c r="D97" s="122" t="s">
        <v>8</v>
      </c>
      <c r="E97" s="122" t="s">
        <v>74</v>
      </c>
      <c r="F97" s="122" t="s">
        <v>201</v>
      </c>
      <c r="G97" s="122" t="s">
        <v>191</v>
      </c>
      <c r="H97" s="122" t="s">
        <v>76</v>
      </c>
      <c r="I97" s="136" t="s">
        <v>127</v>
      </c>
      <c r="J97" s="136" t="str">
        <f t="shared" si="12"/>
        <v>Scope 2Purchased non-renewable electricityEstoniakWhMarket-based</v>
      </c>
      <c r="K97" s="236">
        <v>0.54688999999999999</v>
      </c>
      <c r="L97" s="236">
        <v>0.63700000000000001</v>
      </c>
      <c r="M97" s="236">
        <v>0.71518000000000004</v>
      </c>
      <c r="N97" s="236">
        <f t="shared" si="13"/>
        <v>0.71518000000000004</v>
      </c>
      <c r="O97" s="273"/>
      <c r="P97" s="273"/>
      <c r="Q97" s="122" t="s">
        <v>192</v>
      </c>
      <c r="R97" s="273"/>
      <c r="S97" s="144"/>
    </row>
    <row r="98" spans="2:19">
      <c r="B98" s="144"/>
      <c r="C98" s="122"/>
      <c r="D98" s="122" t="s">
        <v>8</v>
      </c>
      <c r="E98" s="122" t="s">
        <v>74</v>
      </c>
      <c r="F98" s="122" t="s">
        <v>202</v>
      </c>
      <c r="G98" s="122" t="s">
        <v>191</v>
      </c>
      <c r="H98" s="122" t="s">
        <v>76</v>
      </c>
      <c r="I98" s="136" t="s">
        <v>127</v>
      </c>
      <c r="J98" s="136" t="str">
        <f t="shared" si="12"/>
        <v>Scope 2Purchased non-renewable electricitySpainkWhMarket-based</v>
      </c>
      <c r="K98" s="236">
        <v>0.28653000000000001</v>
      </c>
      <c r="L98" s="236">
        <v>0.29599999999999999</v>
      </c>
      <c r="M98" s="236">
        <v>0.27511000000000002</v>
      </c>
      <c r="N98" s="236">
        <f t="shared" si="13"/>
        <v>0.27511000000000002</v>
      </c>
      <c r="O98" s="273"/>
      <c r="P98" s="273"/>
      <c r="Q98" s="122" t="s">
        <v>192</v>
      </c>
      <c r="R98" s="273"/>
      <c r="S98" s="144"/>
    </row>
    <row r="99" spans="2:19">
      <c r="B99" s="144"/>
      <c r="C99" s="122"/>
      <c r="D99" s="122" t="s">
        <v>8</v>
      </c>
      <c r="E99" s="122" t="s">
        <v>74</v>
      </c>
      <c r="F99" s="122" t="s">
        <v>203</v>
      </c>
      <c r="G99" s="122" t="s">
        <v>191</v>
      </c>
      <c r="H99" s="122" t="s">
        <v>76</v>
      </c>
      <c r="I99" s="136" t="s">
        <v>127</v>
      </c>
      <c r="J99" s="136" t="str">
        <f t="shared" si="12"/>
        <v>Scope 2Purchased non-renewable electricityFinlandkWhMarket-based</v>
      </c>
      <c r="K99" s="236">
        <v>0.26817999999999997</v>
      </c>
      <c r="L99" s="236">
        <v>0.28499999999999998</v>
      </c>
      <c r="M99" s="236">
        <v>0.52076999999999996</v>
      </c>
      <c r="N99" s="236">
        <f t="shared" si="13"/>
        <v>0.52076999999999996</v>
      </c>
      <c r="O99" s="273"/>
      <c r="P99" s="273"/>
      <c r="Q99" s="122" t="s">
        <v>192</v>
      </c>
      <c r="R99" s="273"/>
      <c r="S99" s="144"/>
    </row>
    <row r="100" spans="2:19">
      <c r="B100" s="144"/>
      <c r="C100" s="122"/>
      <c r="D100" s="122" t="s">
        <v>8</v>
      </c>
      <c r="E100" s="122" t="s">
        <v>74</v>
      </c>
      <c r="F100" s="122" t="s">
        <v>204</v>
      </c>
      <c r="G100" s="122" t="s">
        <v>191</v>
      </c>
      <c r="H100" s="122" t="s">
        <v>76</v>
      </c>
      <c r="I100" s="136" t="s">
        <v>127</v>
      </c>
      <c r="J100" s="136" t="str">
        <f t="shared" si="12"/>
        <v>Scope 2Purchased non-renewable electricityFrancekWhMarket-based</v>
      </c>
      <c r="K100" s="236">
        <v>5.8520000000000003E-2</v>
      </c>
      <c r="L100" s="236">
        <v>4.9000000000000002E-2</v>
      </c>
      <c r="M100" s="236">
        <v>0.12496</v>
      </c>
      <c r="N100" s="236">
        <f t="shared" si="13"/>
        <v>0.12496</v>
      </c>
      <c r="O100" s="273"/>
      <c r="P100" s="273"/>
      <c r="Q100" s="122" t="s">
        <v>192</v>
      </c>
      <c r="R100" s="273"/>
      <c r="S100" s="144"/>
    </row>
    <row r="101" spans="2:19">
      <c r="B101" s="144"/>
      <c r="C101" s="122"/>
      <c r="D101" s="122" t="s">
        <v>8</v>
      </c>
      <c r="E101" s="122" t="s">
        <v>74</v>
      </c>
      <c r="F101" s="122" t="s">
        <v>205</v>
      </c>
      <c r="G101" s="122" t="s">
        <v>191</v>
      </c>
      <c r="H101" s="122" t="s">
        <v>76</v>
      </c>
      <c r="I101" s="136" t="s">
        <v>127</v>
      </c>
      <c r="J101" s="136" t="str">
        <f t="shared" si="12"/>
        <v>Scope 2Purchased non-renewable electricityGreat BritainkWhMarket-based</v>
      </c>
      <c r="K101" s="236">
        <v>0.316</v>
      </c>
      <c r="L101" s="236">
        <v>0.35099999999999998</v>
      </c>
      <c r="M101" s="236">
        <v>0.36514999999999997</v>
      </c>
      <c r="N101" s="236">
        <f t="shared" si="13"/>
        <v>0.36514999999999997</v>
      </c>
      <c r="O101" s="273"/>
      <c r="P101" s="273"/>
      <c r="Q101" s="122" t="s">
        <v>192</v>
      </c>
      <c r="R101" s="273"/>
      <c r="S101" s="144"/>
    </row>
    <row r="102" spans="2:19">
      <c r="B102" s="144"/>
      <c r="C102" s="122"/>
      <c r="D102" s="122" t="s">
        <v>8</v>
      </c>
      <c r="E102" s="122" t="s">
        <v>74</v>
      </c>
      <c r="F102" s="122" t="s">
        <v>206</v>
      </c>
      <c r="G102" s="122" t="s">
        <v>191</v>
      </c>
      <c r="H102" s="122" t="s">
        <v>76</v>
      </c>
      <c r="I102" s="136" t="s">
        <v>127</v>
      </c>
      <c r="J102" s="136" t="str">
        <f t="shared" si="12"/>
        <v>Scope 2Purchased non-renewable electricityGreecekWhMarket-based</v>
      </c>
      <c r="K102" s="236">
        <v>0.4904</v>
      </c>
      <c r="L102" s="236">
        <v>0.44500000000000001</v>
      </c>
      <c r="M102" s="236">
        <v>0.53137999999999996</v>
      </c>
      <c r="N102" s="236">
        <f t="shared" si="13"/>
        <v>0.53137999999999996</v>
      </c>
      <c r="O102" s="273"/>
      <c r="P102" s="273"/>
      <c r="Q102" s="122" t="s">
        <v>192</v>
      </c>
      <c r="R102" s="273"/>
      <c r="S102" s="144"/>
    </row>
    <row r="103" spans="2:19">
      <c r="B103" s="144"/>
      <c r="C103" s="122"/>
      <c r="D103" s="122" t="s">
        <v>8</v>
      </c>
      <c r="E103" s="122" t="s">
        <v>74</v>
      </c>
      <c r="F103" s="122" t="s">
        <v>207</v>
      </c>
      <c r="G103" s="122" t="s">
        <v>191</v>
      </c>
      <c r="H103" s="122" t="s">
        <v>76</v>
      </c>
      <c r="I103" s="136" t="s">
        <v>127</v>
      </c>
      <c r="J103" s="136" t="str">
        <f t="shared" si="12"/>
        <v>Scope 2Purchased non-renewable electricityCroatiakWhMarket-based</v>
      </c>
      <c r="K103" s="236">
        <v>0.46879999999999999</v>
      </c>
      <c r="L103" s="236">
        <v>0.46600000000000003</v>
      </c>
      <c r="M103" s="236">
        <v>0.51505999999999996</v>
      </c>
      <c r="N103" s="236">
        <f t="shared" si="13"/>
        <v>0.51505999999999996</v>
      </c>
      <c r="O103" s="273"/>
      <c r="P103" s="273"/>
      <c r="Q103" s="122" t="s">
        <v>192</v>
      </c>
      <c r="R103" s="273"/>
      <c r="S103" s="144"/>
    </row>
    <row r="104" spans="2:19">
      <c r="B104" s="144"/>
      <c r="C104" s="122"/>
      <c r="D104" s="122" t="s">
        <v>8</v>
      </c>
      <c r="E104" s="122" t="s">
        <v>74</v>
      </c>
      <c r="F104" s="122" t="s">
        <v>208</v>
      </c>
      <c r="G104" s="122" t="s">
        <v>191</v>
      </c>
      <c r="H104" s="122" t="s">
        <v>76</v>
      </c>
      <c r="I104" s="136" t="s">
        <v>127</v>
      </c>
      <c r="J104" s="136" t="str">
        <f t="shared" si="12"/>
        <v>Scope 2Purchased non-renewable electricityHungarykWhMarket-based</v>
      </c>
      <c r="K104" s="236">
        <v>0.27411000000000002</v>
      </c>
      <c r="L104" s="236">
        <v>0.27600000000000002</v>
      </c>
      <c r="M104" s="236">
        <v>0.31996000000000002</v>
      </c>
      <c r="N104" s="236">
        <f t="shared" si="13"/>
        <v>0.31996000000000002</v>
      </c>
      <c r="O104" s="273"/>
      <c r="P104" s="273"/>
      <c r="Q104" s="122" t="s">
        <v>192</v>
      </c>
      <c r="R104" s="273"/>
      <c r="S104" s="144"/>
    </row>
    <row r="105" spans="2:19">
      <c r="B105" s="144"/>
      <c r="C105" s="122"/>
      <c r="D105" s="122" t="s">
        <v>8</v>
      </c>
      <c r="E105" s="122" t="s">
        <v>74</v>
      </c>
      <c r="F105" s="122" t="s">
        <v>209</v>
      </c>
      <c r="G105" s="122" t="s">
        <v>191</v>
      </c>
      <c r="H105" s="122" t="s">
        <v>76</v>
      </c>
      <c r="I105" s="136" t="s">
        <v>127</v>
      </c>
      <c r="J105" s="136" t="str">
        <f t="shared" si="12"/>
        <v>Scope 2Purchased non-renewable electricityIrelandkWhMarket-based</v>
      </c>
      <c r="K105" s="236">
        <v>0.44646999999999998</v>
      </c>
      <c r="L105" s="236">
        <v>0.56999999999999995</v>
      </c>
      <c r="M105" s="236">
        <v>0.47483999999999998</v>
      </c>
      <c r="N105" s="236">
        <f t="shared" si="13"/>
        <v>0.47483999999999998</v>
      </c>
      <c r="O105" s="273"/>
      <c r="P105" s="273"/>
      <c r="Q105" s="122" t="s">
        <v>192</v>
      </c>
      <c r="R105" s="273"/>
      <c r="S105" s="144"/>
    </row>
    <row r="106" spans="2:19">
      <c r="B106" s="144"/>
      <c r="C106" s="122"/>
      <c r="D106" s="122" t="s">
        <v>8</v>
      </c>
      <c r="E106" s="122" t="s">
        <v>74</v>
      </c>
      <c r="F106" s="122" t="s">
        <v>210</v>
      </c>
      <c r="G106" s="122" t="s">
        <v>191</v>
      </c>
      <c r="H106" s="122" t="s">
        <v>76</v>
      </c>
      <c r="I106" s="136" t="s">
        <v>127</v>
      </c>
      <c r="J106" s="136" t="str">
        <f t="shared" si="12"/>
        <v>Scope 2Purchased non-renewable electricityIcelandkWhMarket-based</v>
      </c>
      <c r="K106" s="236">
        <v>0.40193000000000001</v>
      </c>
      <c r="L106" s="236">
        <v>0.42299999999999999</v>
      </c>
      <c r="M106" s="236">
        <v>0.53129000000000004</v>
      </c>
      <c r="N106" s="236">
        <f t="shared" si="13"/>
        <v>0.53129000000000004</v>
      </c>
      <c r="O106" s="273"/>
      <c r="P106" s="273"/>
      <c r="Q106" s="122" t="s">
        <v>192</v>
      </c>
      <c r="R106" s="273"/>
      <c r="S106" s="144"/>
    </row>
    <row r="107" spans="2:19">
      <c r="B107" s="144"/>
      <c r="C107" s="122"/>
      <c r="D107" s="122" t="s">
        <v>8</v>
      </c>
      <c r="E107" s="122" t="s">
        <v>74</v>
      </c>
      <c r="F107" s="122" t="s">
        <v>211</v>
      </c>
      <c r="G107" s="122" t="s">
        <v>191</v>
      </c>
      <c r="H107" s="122" t="s">
        <v>76</v>
      </c>
      <c r="I107" s="136" t="s">
        <v>127</v>
      </c>
      <c r="J107" s="136" t="str">
        <f t="shared" si="12"/>
        <v>Scope 2Purchased non-renewable electricityItaliëkWhMarket-based</v>
      </c>
      <c r="K107" s="236">
        <v>0.45856999999999998</v>
      </c>
      <c r="L107" s="236">
        <v>0.45700000000000002</v>
      </c>
      <c r="M107" s="236">
        <v>0.45715</v>
      </c>
      <c r="N107" s="236">
        <f t="shared" si="13"/>
        <v>0.45715</v>
      </c>
      <c r="O107" s="273"/>
      <c r="P107" s="273"/>
      <c r="Q107" s="122" t="s">
        <v>192</v>
      </c>
      <c r="R107" s="273"/>
      <c r="S107" s="144"/>
    </row>
    <row r="108" spans="2:19">
      <c r="B108" s="144"/>
      <c r="C108" s="122"/>
      <c r="D108" s="122" t="s">
        <v>8</v>
      </c>
      <c r="E108" s="122" t="s">
        <v>74</v>
      </c>
      <c r="F108" s="122" t="s">
        <v>212</v>
      </c>
      <c r="G108" s="122" t="s">
        <v>191</v>
      </c>
      <c r="H108" s="122" t="s">
        <v>76</v>
      </c>
      <c r="I108" s="136" t="s">
        <v>127</v>
      </c>
      <c r="J108" s="136" t="str">
        <f t="shared" si="12"/>
        <v>Scope 2Purchased non-renewable electricityLithuaniakWhMarket-based</v>
      </c>
      <c r="K108" s="236">
        <v>0.34018999999999999</v>
      </c>
      <c r="L108" s="236">
        <v>0.38500000000000001</v>
      </c>
      <c r="M108" s="236">
        <v>0.46636</v>
      </c>
      <c r="N108" s="236">
        <f t="shared" si="13"/>
        <v>0.46636</v>
      </c>
      <c r="O108" s="273"/>
      <c r="P108" s="273"/>
      <c r="Q108" s="122" t="s">
        <v>192</v>
      </c>
      <c r="R108" s="273"/>
      <c r="S108" s="144"/>
    </row>
    <row r="109" spans="2:19">
      <c r="B109" s="144"/>
      <c r="C109" s="122"/>
      <c r="D109" s="122" t="s">
        <v>8</v>
      </c>
      <c r="E109" s="122" t="s">
        <v>74</v>
      </c>
      <c r="F109" s="122" t="s">
        <v>213</v>
      </c>
      <c r="G109" s="122" t="s">
        <v>191</v>
      </c>
      <c r="H109" s="122" t="s">
        <v>76</v>
      </c>
      <c r="I109" s="136" t="s">
        <v>127</v>
      </c>
      <c r="J109" s="136" t="str">
        <f t="shared" si="12"/>
        <v>Scope 2Purchased non-renewable electricityLuxembourgkWhMarket-based</v>
      </c>
      <c r="K109" s="236">
        <v>2.1819999999999999E-2</v>
      </c>
      <c r="L109" s="236">
        <v>0.40300000000000002</v>
      </c>
      <c r="M109" s="236">
        <v>0.41968</v>
      </c>
      <c r="N109" s="236">
        <f t="shared" si="13"/>
        <v>0.41968</v>
      </c>
      <c r="O109" s="273"/>
      <c r="P109" s="273"/>
      <c r="Q109" s="122" t="s">
        <v>192</v>
      </c>
      <c r="R109" s="136" t="s">
        <v>214</v>
      </c>
      <c r="S109" s="144"/>
    </row>
    <row r="110" spans="2:19">
      <c r="B110" s="144"/>
      <c r="C110" s="122"/>
      <c r="D110" s="122" t="s">
        <v>8</v>
      </c>
      <c r="E110" s="122" t="s">
        <v>74</v>
      </c>
      <c r="F110" s="122" t="s">
        <v>215</v>
      </c>
      <c r="G110" s="122" t="s">
        <v>191</v>
      </c>
      <c r="H110" s="122" t="s">
        <v>76</v>
      </c>
      <c r="I110" s="136" t="s">
        <v>127</v>
      </c>
      <c r="J110" s="136" t="str">
        <f t="shared" si="12"/>
        <v>Scope 2Purchased non-renewable electricityLatviakWhMarket-based</v>
      </c>
      <c r="K110" s="236">
        <v>0.42152000000000001</v>
      </c>
      <c r="L110" s="236">
        <v>0.30299999999999999</v>
      </c>
      <c r="M110" s="236">
        <v>0.51071</v>
      </c>
      <c r="N110" s="236">
        <f t="shared" si="13"/>
        <v>0.51071</v>
      </c>
      <c r="O110" s="273"/>
      <c r="P110" s="273"/>
      <c r="Q110" s="122" t="s">
        <v>192</v>
      </c>
      <c r="R110" s="273"/>
      <c r="S110" s="144"/>
    </row>
    <row r="111" spans="2:19">
      <c r="B111" s="144"/>
      <c r="C111" s="122"/>
      <c r="D111" s="122" t="s">
        <v>8</v>
      </c>
      <c r="E111" s="122" t="s">
        <v>74</v>
      </c>
      <c r="F111" s="122" t="s">
        <v>216</v>
      </c>
      <c r="G111" s="122" t="s">
        <v>191</v>
      </c>
      <c r="H111" s="122" t="s">
        <v>76</v>
      </c>
      <c r="I111" s="136" t="s">
        <v>127</v>
      </c>
      <c r="J111" s="136" t="str">
        <f t="shared" si="12"/>
        <v>Scope 2Purchased non-renewable electricityMaltakWhMarket-based</v>
      </c>
      <c r="K111" s="236">
        <v>0.39091999999999999</v>
      </c>
      <c r="L111" s="236">
        <v>0.624</v>
      </c>
      <c r="M111" s="236">
        <v>0.40494000000000002</v>
      </c>
      <c r="N111" s="236">
        <f t="shared" si="13"/>
        <v>0.40494000000000002</v>
      </c>
      <c r="O111" s="273"/>
      <c r="P111" s="273"/>
      <c r="Q111" s="122" t="s">
        <v>192</v>
      </c>
      <c r="R111" s="273"/>
      <c r="S111" s="144"/>
    </row>
    <row r="112" spans="2:19">
      <c r="B112" s="144"/>
      <c r="C112" s="122"/>
      <c r="D112" s="122" t="s">
        <v>8</v>
      </c>
      <c r="E112" s="122" t="s">
        <v>74</v>
      </c>
      <c r="F112" s="122" t="s">
        <v>217</v>
      </c>
      <c r="G112" s="122" t="s">
        <v>191</v>
      </c>
      <c r="H112" s="122" t="s">
        <v>76</v>
      </c>
      <c r="I112" s="136" t="s">
        <v>127</v>
      </c>
      <c r="J112" s="136" t="str">
        <f t="shared" si="12"/>
        <v>Scope 2Purchased non-renewable electricityNetherlandskWhMarket-based</v>
      </c>
      <c r="K112" s="236">
        <v>0.45172000000000001</v>
      </c>
      <c r="L112" s="236">
        <v>0.45172000000000001</v>
      </c>
      <c r="M112" s="236">
        <v>0.43897000000000003</v>
      </c>
      <c r="N112" s="236">
        <f t="shared" si="13"/>
        <v>0.43897000000000003</v>
      </c>
      <c r="O112" s="273"/>
      <c r="P112" s="273"/>
      <c r="Q112" s="122" t="s">
        <v>192</v>
      </c>
      <c r="R112" s="273"/>
      <c r="S112" s="144"/>
    </row>
    <row r="113" spans="2:19">
      <c r="B113" s="144"/>
      <c r="C113" s="122"/>
      <c r="D113" s="122" t="s">
        <v>8</v>
      </c>
      <c r="E113" s="122" t="s">
        <v>74</v>
      </c>
      <c r="F113" s="122" t="s">
        <v>218</v>
      </c>
      <c r="G113" s="122" t="s">
        <v>191</v>
      </c>
      <c r="H113" s="122" t="s">
        <v>76</v>
      </c>
      <c r="I113" s="136" t="s">
        <v>127</v>
      </c>
      <c r="J113" s="136" t="str">
        <f t="shared" si="12"/>
        <v>Scope 2Purchased non-renewable electricityNorwaykWhMarket-based</v>
      </c>
      <c r="K113" s="236">
        <v>0.40194000000000002</v>
      </c>
      <c r="L113" s="236">
        <v>0.40500000000000003</v>
      </c>
      <c r="M113" s="236">
        <v>0.50231000000000003</v>
      </c>
      <c r="N113" s="236">
        <f t="shared" si="13"/>
        <v>0.50231000000000003</v>
      </c>
      <c r="O113" s="273"/>
      <c r="P113" s="273"/>
      <c r="Q113" s="122" t="s">
        <v>192</v>
      </c>
      <c r="R113" s="273"/>
      <c r="S113" s="144"/>
    </row>
    <row r="114" spans="2:19">
      <c r="B114" s="144"/>
      <c r="C114" s="122"/>
      <c r="D114" s="122" t="s">
        <v>8</v>
      </c>
      <c r="E114" s="122" t="s">
        <v>74</v>
      </c>
      <c r="F114" s="122" t="s">
        <v>219</v>
      </c>
      <c r="G114" s="122" t="s">
        <v>191</v>
      </c>
      <c r="H114" s="122" t="s">
        <v>76</v>
      </c>
      <c r="I114" s="136" t="s">
        <v>127</v>
      </c>
      <c r="J114" s="136" t="str">
        <f t="shared" si="12"/>
        <v>Scope 2Purchased non-renewable electricityPolandkWhMarket-based</v>
      </c>
      <c r="K114" s="236">
        <v>0.79867999999999995</v>
      </c>
      <c r="L114" s="236">
        <v>0.85</v>
      </c>
      <c r="M114" s="236">
        <v>0.85811999999999999</v>
      </c>
      <c r="N114" s="236">
        <f t="shared" si="13"/>
        <v>0.85811999999999999</v>
      </c>
      <c r="O114" s="273"/>
      <c r="P114" s="273"/>
      <c r="Q114" s="122" t="s">
        <v>192</v>
      </c>
      <c r="R114" s="273"/>
      <c r="S114" s="144"/>
    </row>
    <row r="115" spans="2:19">
      <c r="B115" s="144"/>
      <c r="C115" s="122"/>
      <c r="D115" s="122" t="s">
        <v>8</v>
      </c>
      <c r="E115" s="122" t="s">
        <v>74</v>
      </c>
      <c r="F115" s="122" t="s">
        <v>220</v>
      </c>
      <c r="G115" s="122" t="s">
        <v>191</v>
      </c>
      <c r="H115" s="122" t="s">
        <v>76</v>
      </c>
      <c r="I115" s="136" t="s">
        <v>127</v>
      </c>
      <c r="J115" s="136" t="str">
        <f t="shared" si="12"/>
        <v>Scope 2Purchased non-renewable electricityPortugalkWhMarket-based</v>
      </c>
      <c r="K115" s="236">
        <v>0.37537999999999999</v>
      </c>
      <c r="L115" s="236">
        <v>0.28000000000000003</v>
      </c>
      <c r="M115" s="236">
        <v>0.44555</v>
      </c>
      <c r="N115" s="236">
        <f t="shared" si="13"/>
        <v>0.44555</v>
      </c>
      <c r="O115" s="273"/>
      <c r="P115" s="273"/>
      <c r="Q115" s="122" t="s">
        <v>192</v>
      </c>
      <c r="R115" s="273"/>
      <c r="S115" s="144"/>
    </row>
    <row r="116" spans="2:19">
      <c r="B116" s="144"/>
      <c r="C116" s="122"/>
      <c r="D116" s="122" t="s">
        <v>8</v>
      </c>
      <c r="E116" s="122" t="s">
        <v>74</v>
      </c>
      <c r="F116" s="122" t="s">
        <v>221</v>
      </c>
      <c r="G116" s="122" t="s">
        <v>191</v>
      </c>
      <c r="H116" s="122" t="s">
        <v>76</v>
      </c>
      <c r="I116" s="136" t="s">
        <v>127</v>
      </c>
      <c r="J116" s="136" t="str">
        <f t="shared" si="12"/>
        <v>Scope 2Purchased non-renewable electricityRomaniakWhMarket-based</v>
      </c>
      <c r="K116" s="236">
        <v>0.26516000000000001</v>
      </c>
      <c r="L116" s="236">
        <v>0.28100000000000003</v>
      </c>
      <c r="M116" s="236">
        <v>0.27575</v>
      </c>
      <c r="N116" s="236">
        <f t="shared" si="13"/>
        <v>0.27575</v>
      </c>
      <c r="O116" s="273"/>
      <c r="P116" s="273"/>
      <c r="Q116" s="122" t="s">
        <v>192</v>
      </c>
      <c r="R116" s="273"/>
      <c r="S116" s="144"/>
    </row>
    <row r="117" spans="2:19">
      <c r="B117" s="144"/>
      <c r="C117" s="122"/>
      <c r="D117" s="122" t="s">
        <v>8</v>
      </c>
      <c r="E117" s="122" t="s">
        <v>74</v>
      </c>
      <c r="F117" s="122" t="s">
        <v>222</v>
      </c>
      <c r="G117" s="122" t="s">
        <v>191</v>
      </c>
      <c r="H117" s="122" t="s">
        <v>76</v>
      </c>
      <c r="I117" s="136" t="s">
        <v>127</v>
      </c>
      <c r="J117" s="136" t="str">
        <f t="shared" si="12"/>
        <v>Scope 2Purchased non-renewable electricityServiakWhMarket-based</v>
      </c>
      <c r="K117" s="236">
        <v>0.81076000000000004</v>
      </c>
      <c r="L117" s="236">
        <v>0.76400000000000001</v>
      </c>
      <c r="M117" s="236">
        <v>0.95421</v>
      </c>
      <c r="N117" s="236">
        <f t="shared" si="13"/>
        <v>0.95421</v>
      </c>
      <c r="O117" s="273"/>
      <c r="P117" s="273"/>
      <c r="Q117" s="122" t="s">
        <v>192</v>
      </c>
      <c r="R117" s="273"/>
      <c r="S117" s="144"/>
    </row>
    <row r="118" spans="2:19">
      <c r="B118" s="144"/>
      <c r="C118" s="122"/>
      <c r="D118" s="122" t="s">
        <v>8</v>
      </c>
      <c r="E118" s="122" t="s">
        <v>74</v>
      </c>
      <c r="F118" s="122" t="s">
        <v>223</v>
      </c>
      <c r="G118" s="122" t="s">
        <v>191</v>
      </c>
      <c r="H118" s="122" t="s">
        <v>76</v>
      </c>
      <c r="I118" s="136" t="s">
        <v>127</v>
      </c>
      <c r="J118" s="136" t="str">
        <f t="shared" si="12"/>
        <v>Scope 2Purchased non-renewable electricitySwedenkWhMarket-based</v>
      </c>
      <c r="K118" s="236">
        <v>2.3140000000000001E-2</v>
      </c>
      <c r="L118" s="236">
        <v>7.6999999999999999E-2</v>
      </c>
      <c r="M118" s="236">
        <v>3.8949999999999999E-2</v>
      </c>
      <c r="N118" s="236">
        <f t="shared" si="13"/>
        <v>3.8949999999999999E-2</v>
      </c>
      <c r="O118" s="273"/>
      <c r="P118" s="273"/>
      <c r="Q118" s="122" t="s">
        <v>192</v>
      </c>
      <c r="R118" s="273"/>
      <c r="S118" s="144"/>
    </row>
    <row r="119" spans="2:19">
      <c r="B119" s="144"/>
      <c r="C119" s="122"/>
      <c r="D119" s="122" t="s">
        <v>8</v>
      </c>
      <c r="E119" s="122" t="s">
        <v>74</v>
      </c>
      <c r="F119" s="122" t="s">
        <v>224</v>
      </c>
      <c r="G119" s="122" t="s">
        <v>191</v>
      </c>
      <c r="H119" s="122" t="s">
        <v>76</v>
      </c>
      <c r="I119" s="136" t="s">
        <v>127</v>
      </c>
      <c r="J119" s="136" t="str">
        <f t="shared" si="12"/>
        <v>Scope 2Purchased non-renewable electricitySloveniakWhMarket-based</v>
      </c>
      <c r="K119" s="236">
        <v>0.34520000000000001</v>
      </c>
      <c r="L119" s="236">
        <v>0.56499999999999995</v>
      </c>
      <c r="M119" s="236">
        <v>0.37080000000000002</v>
      </c>
      <c r="N119" s="236">
        <f t="shared" si="13"/>
        <v>0.37080000000000002</v>
      </c>
      <c r="O119" s="273"/>
      <c r="P119" s="273"/>
      <c r="Q119" s="122" t="s">
        <v>192</v>
      </c>
      <c r="R119" s="273"/>
      <c r="S119" s="144"/>
    </row>
    <row r="120" spans="2:19">
      <c r="B120" s="144"/>
      <c r="C120" s="122"/>
      <c r="D120" s="122" t="s">
        <v>8</v>
      </c>
      <c r="E120" s="122" t="s">
        <v>74</v>
      </c>
      <c r="F120" s="122" t="s">
        <v>130</v>
      </c>
      <c r="G120" s="122" t="s">
        <v>191</v>
      </c>
      <c r="H120" s="122" t="s">
        <v>76</v>
      </c>
      <c r="I120" s="136" t="s">
        <v>127</v>
      </c>
      <c r="J120" s="136" t="str">
        <f t="shared" si="12"/>
        <v>Scope 2Purchased non-renewable electricityEuropekWhMarket-based</v>
      </c>
      <c r="K120" s="236">
        <v>0.40184999999999998</v>
      </c>
      <c r="L120" s="236">
        <v>0.44266</v>
      </c>
      <c r="M120" s="236">
        <v>0.53120999999999996</v>
      </c>
      <c r="N120" s="236">
        <f t="shared" si="13"/>
        <v>0.53120999999999996</v>
      </c>
      <c r="O120" s="273"/>
      <c r="P120" s="273"/>
      <c r="Q120" s="122" t="s">
        <v>192</v>
      </c>
      <c r="R120" s="136" t="s">
        <v>225</v>
      </c>
      <c r="S120" s="144"/>
    </row>
    <row r="121" spans="2:19">
      <c r="B121" s="144"/>
      <c r="C121" s="122"/>
      <c r="D121" s="122" t="s">
        <v>8</v>
      </c>
      <c r="E121" s="122" t="s">
        <v>74</v>
      </c>
      <c r="F121" s="122" t="s">
        <v>226</v>
      </c>
      <c r="G121" s="122" t="s">
        <v>191</v>
      </c>
      <c r="H121" s="122" t="s">
        <v>76</v>
      </c>
      <c r="I121" s="136" t="s">
        <v>127</v>
      </c>
      <c r="J121" s="136" t="str">
        <f t="shared" si="12"/>
        <v>Scope 2Purchased non-renewable electricitySlovakiakWhMarket-based</v>
      </c>
      <c r="K121" s="236">
        <v>0.21823000000000001</v>
      </c>
      <c r="L121" s="236">
        <v>0.185</v>
      </c>
      <c r="M121" s="236">
        <v>0.1865</v>
      </c>
      <c r="N121" s="236">
        <f t="shared" si="13"/>
        <v>0.1865</v>
      </c>
      <c r="O121" s="273"/>
      <c r="P121" s="273"/>
      <c r="Q121" s="122" t="s">
        <v>192</v>
      </c>
      <c r="R121" s="273"/>
      <c r="S121" s="144"/>
    </row>
    <row r="122" spans="2:19">
      <c r="B122" s="144"/>
      <c r="C122" s="122"/>
      <c r="D122" s="122" t="s">
        <v>8</v>
      </c>
      <c r="E122" s="122" t="s">
        <v>74</v>
      </c>
      <c r="F122" s="122" t="s">
        <v>227</v>
      </c>
      <c r="G122" s="122" t="s">
        <v>191</v>
      </c>
      <c r="H122" s="122" t="s">
        <v>76</v>
      </c>
      <c r="I122" s="136" t="s">
        <v>127</v>
      </c>
      <c r="J122" s="136" t="str">
        <f t="shared" si="12"/>
        <v>Scope 2Purchased non-renewable electricityOtherskWhMarket-based</v>
      </c>
      <c r="K122" s="236">
        <f>K120</f>
        <v>0.40184999999999998</v>
      </c>
      <c r="L122" s="236">
        <f t="shared" ref="L122:N122" si="14">L120</f>
        <v>0.44266</v>
      </c>
      <c r="M122" s="236">
        <f t="shared" si="14"/>
        <v>0.53120999999999996</v>
      </c>
      <c r="N122" s="236">
        <f t="shared" si="14"/>
        <v>0.53120999999999996</v>
      </c>
      <c r="O122" s="273"/>
      <c r="P122" s="273"/>
      <c r="Q122" s="122" t="s">
        <v>192</v>
      </c>
      <c r="R122" s="136" t="s">
        <v>225</v>
      </c>
      <c r="S122" s="144"/>
    </row>
    <row r="123" spans="2:19">
      <c r="B123" s="144"/>
      <c r="C123" s="122"/>
      <c r="D123" s="122"/>
      <c r="E123" s="122"/>
      <c r="F123" s="122"/>
      <c r="G123" s="122"/>
      <c r="H123" s="122"/>
      <c r="I123" s="136"/>
      <c r="J123" s="136"/>
      <c r="K123" s="236"/>
      <c r="L123" s="236"/>
      <c r="M123" s="236"/>
      <c r="N123" s="236"/>
      <c r="O123" s="141"/>
      <c r="P123" s="141"/>
      <c r="Q123" s="122"/>
      <c r="R123" s="136"/>
      <c r="S123" s="144"/>
    </row>
    <row r="124" spans="2:19">
      <c r="B124" s="144"/>
      <c r="C124" s="122"/>
      <c r="D124" s="122" t="s">
        <v>8</v>
      </c>
      <c r="E124" s="122" t="s">
        <v>74</v>
      </c>
      <c r="F124" s="122" t="s">
        <v>190</v>
      </c>
      <c r="G124" s="122" t="s">
        <v>191</v>
      </c>
      <c r="H124" s="122" t="s">
        <v>133</v>
      </c>
      <c r="I124" s="136" t="s">
        <v>127</v>
      </c>
      <c r="J124" s="136" t="str">
        <f>D124&amp;E124&amp;F124&amp;H124&amp;G124</f>
        <v>Scope 2Purchased non-renewable electricityAustriaMWhMarket-based</v>
      </c>
      <c r="K124" s="236">
        <f>K89*1000</f>
        <v>74.28</v>
      </c>
      <c r="L124" s="236">
        <f t="shared" ref="L124:N124" si="15">L89*1000</f>
        <v>67</v>
      </c>
      <c r="M124" s="236">
        <f t="shared" si="15"/>
        <v>69</v>
      </c>
      <c r="N124" s="236">
        <f t="shared" si="15"/>
        <v>69</v>
      </c>
      <c r="O124" s="273"/>
      <c r="P124" s="273"/>
      <c r="Q124" s="122" t="s">
        <v>192</v>
      </c>
      <c r="R124" s="136" t="s">
        <v>193</v>
      </c>
      <c r="S124" s="144"/>
    </row>
    <row r="125" spans="2:19">
      <c r="B125" s="144"/>
      <c r="C125" s="122"/>
      <c r="D125" s="122" t="s">
        <v>8</v>
      </c>
      <c r="E125" s="122" t="s">
        <v>74</v>
      </c>
      <c r="F125" s="122" t="s">
        <v>194</v>
      </c>
      <c r="G125" s="122" t="s">
        <v>191</v>
      </c>
      <c r="H125" s="122" t="s">
        <v>133</v>
      </c>
      <c r="I125" s="136" t="s">
        <v>127</v>
      </c>
      <c r="J125" s="136" t="str">
        <f t="shared" ref="J125:J157" si="16">D125&amp;E125&amp;F125&amp;H125&amp;G125</f>
        <v>Scope 2Purchased non-renewable electricityBelgiumMWhMarket-based</v>
      </c>
      <c r="K125" s="236">
        <f t="shared" ref="K125:N125" si="17">K90*1000</f>
        <v>204.78</v>
      </c>
      <c r="L125" s="236">
        <f t="shared" si="17"/>
        <v>149</v>
      </c>
      <c r="M125" s="236">
        <f t="shared" si="17"/>
        <v>144.27000000000001</v>
      </c>
      <c r="N125" s="236">
        <f t="shared" si="17"/>
        <v>144.27000000000001</v>
      </c>
      <c r="O125" s="273"/>
      <c r="P125" s="273"/>
      <c r="Q125" s="122" t="s">
        <v>192</v>
      </c>
      <c r="R125" s="273"/>
      <c r="S125" s="144"/>
    </row>
    <row r="126" spans="2:19">
      <c r="B126" s="144"/>
      <c r="C126" s="122"/>
      <c r="D126" s="122" t="s">
        <v>8</v>
      </c>
      <c r="E126" s="122" t="s">
        <v>74</v>
      </c>
      <c r="F126" s="122" t="s">
        <v>195</v>
      </c>
      <c r="G126" s="122" t="s">
        <v>191</v>
      </c>
      <c r="H126" s="122" t="s">
        <v>133</v>
      </c>
      <c r="I126" s="136" t="s">
        <v>127</v>
      </c>
      <c r="J126" s="136" t="str">
        <f t="shared" si="16"/>
        <v>Scope 2Purchased non-renewable electricityBulgariaMWhMarket-based</v>
      </c>
      <c r="K126" s="236">
        <f t="shared" ref="K126:N126" si="18">K91*1000</f>
        <v>372.12</v>
      </c>
      <c r="L126" s="236">
        <f t="shared" si="18"/>
        <v>404</v>
      </c>
      <c r="M126" s="236">
        <f t="shared" si="18"/>
        <v>517.04999999999995</v>
      </c>
      <c r="N126" s="236">
        <f t="shared" si="18"/>
        <v>517.04999999999995</v>
      </c>
      <c r="O126" s="273"/>
      <c r="P126" s="273"/>
      <c r="Q126" s="122" t="s">
        <v>192</v>
      </c>
      <c r="R126" s="273"/>
      <c r="S126" s="144"/>
    </row>
    <row r="127" spans="2:19">
      <c r="B127" s="144"/>
      <c r="C127" s="122"/>
      <c r="D127" s="122" t="s">
        <v>8</v>
      </c>
      <c r="E127" s="122" t="s">
        <v>74</v>
      </c>
      <c r="F127" s="122" t="s">
        <v>196</v>
      </c>
      <c r="G127" s="122" t="s">
        <v>191</v>
      </c>
      <c r="H127" s="122" t="s">
        <v>133</v>
      </c>
      <c r="I127" s="136" t="s">
        <v>127</v>
      </c>
      <c r="J127" s="136" t="str">
        <f t="shared" si="16"/>
        <v>Scope 2Purchased non-renewable electricitySwitzerlandMWhMarket-based</v>
      </c>
      <c r="K127" s="236">
        <f t="shared" ref="K127:N127" si="19">K92*1000</f>
        <v>30.34</v>
      </c>
      <c r="L127" s="236">
        <f t="shared" si="19"/>
        <v>19</v>
      </c>
      <c r="M127" s="236">
        <f t="shared" si="19"/>
        <v>844</v>
      </c>
      <c r="N127" s="236">
        <f t="shared" si="19"/>
        <v>844</v>
      </c>
      <c r="O127" s="273"/>
      <c r="P127" s="273"/>
      <c r="Q127" s="122" t="s">
        <v>192</v>
      </c>
      <c r="R127" s="273"/>
      <c r="S127" s="144"/>
    </row>
    <row r="128" spans="2:19">
      <c r="B128" s="144"/>
      <c r="C128" s="122"/>
      <c r="D128" s="122" t="s">
        <v>8</v>
      </c>
      <c r="E128" s="122" t="s">
        <v>74</v>
      </c>
      <c r="F128" s="122" t="s">
        <v>197</v>
      </c>
      <c r="G128" s="122" t="s">
        <v>191</v>
      </c>
      <c r="H128" s="122" t="s">
        <v>133</v>
      </c>
      <c r="I128" s="136" t="s">
        <v>127</v>
      </c>
      <c r="J128" s="136" t="str">
        <f t="shared" si="16"/>
        <v>Scope 2Purchased non-renewable electricityCyprusMWhMarket-based</v>
      </c>
      <c r="K128" s="236">
        <f t="shared" ref="K128:N128" si="20">K93*1000</f>
        <v>642</v>
      </c>
      <c r="L128" s="236">
        <f t="shared" si="20"/>
        <v>625</v>
      </c>
      <c r="M128" s="236">
        <f t="shared" si="20"/>
        <v>607.40000000000009</v>
      </c>
      <c r="N128" s="236">
        <f t="shared" si="20"/>
        <v>607.40000000000009</v>
      </c>
      <c r="O128" s="273"/>
      <c r="P128" s="273"/>
      <c r="Q128" s="122" t="s">
        <v>192</v>
      </c>
      <c r="R128" s="273"/>
      <c r="S128" s="144"/>
    </row>
    <row r="129" spans="2:19">
      <c r="B129" s="144"/>
      <c r="C129" s="122"/>
      <c r="D129" s="122" t="s">
        <v>8</v>
      </c>
      <c r="E129" s="122" t="s">
        <v>74</v>
      </c>
      <c r="F129" s="122" t="s">
        <v>198</v>
      </c>
      <c r="G129" s="122" t="s">
        <v>191</v>
      </c>
      <c r="H129" s="122" t="s">
        <v>133</v>
      </c>
      <c r="I129" s="136" t="s">
        <v>127</v>
      </c>
      <c r="J129" s="136" t="str">
        <f t="shared" si="16"/>
        <v>Scope 2Purchased non-renewable electricityCzech RepublicMWhMarket-based</v>
      </c>
      <c r="K129" s="236">
        <f t="shared" ref="K129:N129" si="21">K94*1000</f>
        <v>532.44000000000005</v>
      </c>
      <c r="L129" s="236">
        <f t="shared" si="21"/>
        <v>550</v>
      </c>
      <c r="M129" s="236">
        <f t="shared" si="21"/>
        <v>697.21</v>
      </c>
      <c r="N129" s="236">
        <f t="shared" si="21"/>
        <v>697.21</v>
      </c>
      <c r="O129" s="273"/>
      <c r="P129" s="273"/>
      <c r="Q129" s="122" t="s">
        <v>192</v>
      </c>
      <c r="R129" s="273"/>
      <c r="S129" s="144"/>
    </row>
    <row r="130" spans="2:19">
      <c r="B130" s="144"/>
      <c r="C130" s="122"/>
      <c r="D130" s="122" t="s">
        <v>8</v>
      </c>
      <c r="E130" s="122" t="s">
        <v>74</v>
      </c>
      <c r="F130" s="122" t="s">
        <v>199</v>
      </c>
      <c r="G130" s="122" t="s">
        <v>191</v>
      </c>
      <c r="H130" s="122" t="s">
        <v>133</v>
      </c>
      <c r="I130" s="136" t="s">
        <v>127</v>
      </c>
      <c r="J130" s="136" t="str">
        <f t="shared" si="16"/>
        <v>Scope 2Purchased non-renewable electricityGermanyMWhMarket-based</v>
      </c>
      <c r="K130" s="236">
        <f t="shared" ref="K130:N130" si="22">K95*1000</f>
        <v>588.82999999999993</v>
      </c>
      <c r="L130" s="236">
        <f t="shared" si="22"/>
        <v>618</v>
      </c>
      <c r="M130" s="236">
        <f t="shared" si="22"/>
        <v>684.03</v>
      </c>
      <c r="N130" s="236">
        <f t="shared" si="22"/>
        <v>684.03</v>
      </c>
      <c r="O130" s="273"/>
      <c r="P130" s="273"/>
      <c r="Q130" s="122" t="s">
        <v>192</v>
      </c>
      <c r="R130" s="273"/>
      <c r="S130" s="144"/>
    </row>
    <row r="131" spans="2:19">
      <c r="B131" s="144"/>
      <c r="C131" s="122"/>
      <c r="D131" s="122" t="s">
        <v>8</v>
      </c>
      <c r="E131" s="122" t="s">
        <v>74</v>
      </c>
      <c r="F131" s="122" t="s">
        <v>200</v>
      </c>
      <c r="G131" s="122" t="s">
        <v>191</v>
      </c>
      <c r="H131" s="122" t="s">
        <v>133</v>
      </c>
      <c r="I131" s="136" t="s">
        <v>127</v>
      </c>
      <c r="J131" s="136" t="str">
        <f t="shared" si="16"/>
        <v>Scope 2Purchased non-renewable electricityDenmarkMWhMarket-based</v>
      </c>
      <c r="K131" s="236">
        <f t="shared" ref="K131:N131" si="23">K96*1000</f>
        <v>427.67</v>
      </c>
      <c r="L131" s="236">
        <f t="shared" si="23"/>
        <v>529</v>
      </c>
      <c r="M131" s="236">
        <f t="shared" si="23"/>
        <v>557.4</v>
      </c>
      <c r="N131" s="236">
        <f t="shared" si="23"/>
        <v>557.4</v>
      </c>
      <c r="O131" s="273"/>
      <c r="P131" s="273"/>
      <c r="Q131" s="122" t="s">
        <v>192</v>
      </c>
      <c r="R131" s="273"/>
      <c r="S131" s="144"/>
    </row>
    <row r="132" spans="2:19">
      <c r="B132" s="144"/>
      <c r="C132" s="122"/>
      <c r="D132" s="122" t="s">
        <v>8</v>
      </c>
      <c r="E132" s="122" t="s">
        <v>74</v>
      </c>
      <c r="F132" s="122" t="s">
        <v>201</v>
      </c>
      <c r="G132" s="122" t="s">
        <v>191</v>
      </c>
      <c r="H132" s="122" t="s">
        <v>133</v>
      </c>
      <c r="I132" s="136" t="s">
        <v>127</v>
      </c>
      <c r="J132" s="136" t="str">
        <f t="shared" si="16"/>
        <v>Scope 2Purchased non-renewable electricityEstoniaMWhMarket-based</v>
      </c>
      <c r="K132" s="236">
        <f t="shared" ref="K132:N132" si="24">K97*1000</f>
        <v>546.89</v>
      </c>
      <c r="L132" s="236">
        <f t="shared" si="24"/>
        <v>637</v>
      </c>
      <c r="M132" s="236">
        <f t="shared" si="24"/>
        <v>715.18000000000006</v>
      </c>
      <c r="N132" s="236">
        <f t="shared" si="24"/>
        <v>715.18000000000006</v>
      </c>
      <c r="O132" s="273"/>
      <c r="P132" s="273"/>
      <c r="Q132" s="122" t="s">
        <v>192</v>
      </c>
      <c r="R132" s="273"/>
      <c r="S132" s="144"/>
    </row>
    <row r="133" spans="2:19">
      <c r="B133" s="144"/>
      <c r="C133" s="122"/>
      <c r="D133" s="122" t="s">
        <v>8</v>
      </c>
      <c r="E133" s="122" t="s">
        <v>74</v>
      </c>
      <c r="F133" s="122" t="s">
        <v>202</v>
      </c>
      <c r="G133" s="122" t="s">
        <v>191</v>
      </c>
      <c r="H133" s="122" t="s">
        <v>133</v>
      </c>
      <c r="I133" s="136" t="s">
        <v>127</v>
      </c>
      <c r="J133" s="136" t="str">
        <f t="shared" si="16"/>
        <v>Scope 2Purchased non-renewable electricitySpainMWhMarket-based</v>
      </c>
      <c r="K133" s="236">
        <f t="shared" ref="K133:N133" si="25">K98*1000</f>
        <v>286.53000000000003</v>
      </c>
      <c r="L133" s="236">
        <f t="shared" si="25"/>
        <v>296</v>
      </c>
      <c r="M133" s="236">
        <f t="shared" si="25"/>
        <v>275.11</v>
      </c>
      <c r="N133" s="236">
        <f t="shared" si="25"/>
        <v>275.11</v>
      </c>
      <c r="O133" s="273"/>
      <c r="P133" s="273"/>
      <c r="Q133" s="122" t="s">
        <v>192</v>
      </c>
      <c r="R133" s="273"/>
      <c r="S133" s="144"/>
    </row>
    <row r="134" spans="2:19">
      <c r="B134" s="144"/>
      <c r="C134" s="122"/>
      <c r="D134" s="122" t="s">
        <v>8</v>
      </c>
      <c r="E134" s="122" t="s">
        <v>74</v>
      </c>
      <c r="F134" s="122" t="s">
        <v>203</v>
      </c>
      <c r="G134" s="122" t="s">
        <v>191</v>
      </c>
      <c r="H134" s="122" t="s">
        <v>133</v>
      </c>
      <c r="I134" s="136" t="s">
        <v>127</v>
      </c>
      <c r="J134" s="136" t="str">
        <f t="shared" si="16"/>
        <v>Scope 2Purchased non-renewable electricityFinlandMWhMarket-based</v>
      </c>
      <c r="K134" s="236">
        <f t="shared" ref="K134:N134" si="26">K99*1000</f>
        <v>268.17999999999995</v>
      </c>
      <c r="L134" s="236">
        <f t="shared" si="26"/>
        <v>285</v>
      </c>
      <c r="M134" s="236">
        <f t="shared" si="26"/>
        <v>520.77</v>
      </c>
      <c r="N134" s="236">
        <f t="shared" si="26"/>
        <v>520.77</v>
      </c>
      <c r="O134" s="273"/>
      <c r="P134" s="273"/>
      <c r="Q134" s="122" t="s">
        <v>192</v>
      </c>
      <c r="R134" s="273"/>
      <c r="S134" s="144"/>
    </row>
    <row r="135" spans="2:19">
      <c r="B135" s="144"/>
      <c r="C135" s="122"/>
      <c r="D135" s="122" t="s">
        <v>8</v>
      </c>
      <c r="E135" s="122" t="s">
        <v>74</v>
      </c>
      <c r="F135" s="122" t="s">
        <v>204</v>
      </c>
      <c r="G135" s="122" t="s">
        <v>191</v>
      </c>
      <c r="H135" s="122" t="s">
        <v>133</v>
      </c>
      <c r="I135" s="136" t="s">
        <v>127</v>
      </c>
      <c r="J135" s="136" t="str">
        <f t="shared" si="16"/>
        <v>Scope 2Purchased non-renewable electricityFranceMWhMarket-based</v>
      </c>
      <c r="K135" s="236">
        <f t="shared" ref="K135:N135" si="27">K100*1000</f>
        <v>58.52</v>
      </c>
      <c r="L135" s="236">
        <f t="shared" si="27"/>
        <v>49</v>
      </c>
      <c r="M135" s="236">
        <f t="shared" si="27"/>
        <v>124.96000000000001</v>
      </c>
      <c r="N135" s="236">
        <f t="shared" si="27"/>
        <v>124.96000000000001</v>
      </c>
      <c r="O135" s="273"/>
      <c r="P135" s="273"/>
      <c r="Q135" s="122" t="s">
        <v>192</v>
      </c>
      <c r="R135" s="273"/>
      <c r="S135" s="144"/>
    </row>
    <row r="136" spans="2:19">
      <c r="B136" s="144"/>
      <c r="C136" s="122"/>
      <c r="D136" s="122" t="s">
        <v>8</v>
      </c>
      <c r="E136" s="122" t="s">
        <v>74</v>
      </c>
      <c r="F136" s="122" t="s">
        <v>205</v>
      </c>
      <c r="G136" s="122" t="s">
        <v>191</v>
      </c>
      <c r="H136" s="122" t="s">
        <v>133</v>
      </c>
      <c r="I136" s="136" t="s">
        <v>127</v>
      </c>
      <c r="J136" s="136" t="str">
        <f t="shared" si="16"/>
        <v>Scope 2Purchased non-renewable electricityGreat BritainMWhMarket-based</v>
      </c>
      <c r="K136" s="236">
        <f t="shared" ref="K136:N136" si="28">K101*1000</f>
        <v>316</v>
      </c>
      <c r="L136" s="236">
        <f t="shared" si="28"/>
        <v>351</v>
      </c>
      <c r="M136" s="236">
        <f t="shared" si="28"/>
        <v>365.15</v>
      </c>
      <c r="N136" s="236">
        <f t="shared" si="28"/>
        <v>365.15</v>
      </c>
      <c r="O136" s="273"/>
      <c r="P136" s="273"/>
      <c r="Q136" s="122" t="s">
        <v>192</v>
      </c>
      <c r="R136" s="273"/>
      <c r="S136" s="144"/>
    </row>
    <row r="137" spans="2:19">
      <c r="B137" s="144"/>
      <c r="C137" s="122"/>
      <c r="D137" s="122" t="s">
        <v>8</v>
      </c>
      <c r="E137" s="122" t="s">
        <v>74</v>
      </c>
      <c r="F137" s="122" t="s">
        <v>206</v>
      </c>
      <c r="G137" s="122" t="s">
        <v>191</v>
      </c>
      <c r="H137" s="122" t="s">
        <v>133</v>
      </c>
      <c r="I137" s="136" t="s">
        <v>127</v>
      </c>
      <c r="J137" s="136" t="str">
        <f t="shared" si="16"/>
        <v>Scope 2Purchased non-renewable electricityGreeceMWhMarket-based</v>
      </c>
      <c r="K137" s="236">
        <f t="shared" ref="K137:N137" si="29">K102*1000</f>
        <v>490.4</v>
      </c>
      <c r="L137" s="236">
        <f t="shared" si="29"/>
        <v>445</v>
      </c>
      <c r="M137" s="236">
        <f t="shared" si="29"/>
        <v>531.38</v>
      </c>
      <c r="N137" s="236">
        <f t="shared" si="29"/>
        <v>531.38</v>
      </c>
      <c r="O137" s="273"/>
      <c r="P137" s="273"/>
      <c r="Q137" s="122" t="s">
        <v>192</v>
      </c>
      <c r="R137" s="273"/>
      <c r="S137" s="144"/>
    </row>
    <row r="138" spans="2:19">
      <c r="B138" s="144"/>
      <c r="C138" s="122"/>
      <c r="D138" s="122" t="s">
        <v>8</v>
      </c>
      <c r="E138" s="122" t="s">
        <v>74</v>
      </c>
      <c r="F138" s="122" t="s">
        <v>207</v>
      </c>
      <c r="G138" s="122" t="s">
        <v>191</v>
      </c>
      <c r="H138" s="122" t="s">
        <v>133</v>
      </c>
      <c r="I138" s="136" t="s">
        <v>127</v>
      </c>
      <c r="J138" s="136" t="str">
        <f t="shared" si="16"/>
        <v>Scope 2Purchased non-renewable electricityCroatiaMWhMarket-based</v>
      </c>
      <c r="K138" s="236">
        <f t="shared" ref="K138:N138" si="30">K103*1000</f>
        <v>468.8</v>
      </c>
      <c r="L138" s="236">
        <f t="shared" si="30"/>
        <v>466</v>
      </c>
      <c r="M138" s="236">
        <f t="shared" si="30"/>
        <v>515.05999999999995</v>
      </c>
      <c r="N138" s="236">
        <f t="shared" si="30"/>
        <v>515.05999999999995</v>
      </c>
      <c r="O138" s="273"/>
      <c r="P138" s="273"/>
      <c r="Q138" s="122" t="s">
        <v>192</v>
      </c>
      <c r="R138" s="273"/>
      <c r="S138" s="144"/>
    </row>
    <row r="139" spans="2:19">
      <c r="B139" s="144"/>
      <c r="C139" s="122"/>
      <c r="D139" s="122" t="s">
        <v>8</v>
      </c>
      <c r="E139" s="122" t="s">
        <v>74</v>
      </c>
      <c r="F139" s="122" t="s">
        <v>208</v>
      </c>
      <c r="G139" s="122" t="s">
        <v>191</v>
      </c>
      <c r="H139" s="122" t="s">
        <v>133</v>
      </c>
      <c r="I139" s="136" t="s">
        <v>127</v>
      </c>
      <c r="J139" s="136" t="str">
        <f t="shared" si="16"/>
        <v>Scope 2Purchased non-renewable electricityHungaryMWhMarket-based</v>
      </c>
      <c r="K139" s="236">
        <f t="shared" ref="K139:N139" si="31">K104*1000</f>
        <v>274.11</v>
      </c>
      <c r="L139" s="236">
        <f t="shared" si="31"/>
        <v>276</v>
      </c>
      <c r="M139" s="236">
        <f t="shared" si="31"/>
        <v>319.96000000000004</v>
      </c>
      <c r="N139" s="236">
        <f t="shared" si="31"/>
        <v>319.96000000000004</v>
      </c>
      <c r="O139" s="273"/>
      <c r="P139" s="273"/>
      <c r="Q139" s="122" t="s">
        <v>192</v>
      </c>
      <c r="R139" s="273"/>
      <c r="S139" s="144"/>
    </row>
    <row r="140" spans="2:19">
      <c r="B140" s="144"/>
      <c r="C140" s="122"/>
      <c r="D140" s="122" t="s">
        <v>8</v>
      </c>
      <c r="E140" s="122" t="s">
        <v>74</v>
      </c>
      <c r="F140" s="122" t="s">
        <v>209</v>
      </c>
      <c r="G140" s="122" t="s">
        <v>191</v>
      </c>
      <c r="H140" s="122" t="s">
        <v>133</v>
      </c>
      <c r="I140" s="136" t="s">
        <v>127</v>
      </c>
      <c r="J140" s="136" t="str">
        <f t="shared" si="16"/>
        <v>Scope 2Purchased non-renewable electricityIrelandMWhMarket-based</v>
      </c>
      <c r="K140" s="236">
        <f t="shared" ref="K140:N140" si="32">K105*1000</f>
        <v>446.46999999999997</v>
      </c>
      <c r="L140" s="236">
        <f t="shared" si="32"/>
        <v>570</v>
      </c>
      <c r="M140" s="236">
        <f t="shared" si="32"/>
        <v>474.84</v>
      </c>
      <c r="N140" s="236">
        <f t="shared" si="32"/>
        <v>474.84</v>
      </c>
      <c r="O140" s="273"/>
      <c r="P140" s="273"/>
      <c r="Q140" s="122" t="s">
        <v>192</v>
      </c>
      <c r="R140" s="273"/>
      <c r="S140" s="144"/>
    </row>
    <row r="141" spans="2:19">
      <c r="B141" s="144"/>
      <c r="C141" s="122"/>
      <c r="D141" s="122" t="s">
        <v>8</v>
      </c>
      <c r="E141" s="122" t="s">
        <v>74</v>
      </c>
      <c r="F141" s="122" t="s">
        <v>210</v>
      </c>
      <c r="G141" s="122" t="s">
        <v>191</v>
      </c>
      <c r="H141" s="122" t="s">
        <v>133</v>
      </c>
      <c r="I141" s="136" t="s">
        <v>127</v>
      </c>
      <c r="J141" s="136" t="str">
        <f t="shared" si="16"/>
        <v>Scope 2Purchased non-renewable electricityIcelandMWhMarket-based</v>
      </c>
      <c r="K141" s="236">
        <f t="shared" ref="K141:N141" si="33">K106*1000</f>
        <v>401.93</v>
      </c>
      <c r="L141" s="236">
        <f t="shared" si="33"/>
        <v>423</v>
      </c>
      <c r="M141" s="236">
        <f t="shared" si="33"/>
        <v>531.29000000000008</v>
      </c>
      <c r="N141" s="236">
        <f t="shared" si="33"/>
        <v>531.29000000000008</v>
      </c>
      <c r="O141" s="273"/>
      <c r="P141" s="273"/>
      <c r="Q141" s="122" t="s">
        <v>192</v>
      </c>
      <c r="R141" s="273"/>
      <c r="S141" s="144"/>
    </row>
    <row r="142" spans="2:19">
      <c r="B142" s="144"/>
      <c r="C142" s="122"/>
      <c r="D142" s="122" t="s">
        <v>8</v>
      </c>
      <c r="E142" s="122" t="s">
        <v>74</v>
      </c>
      <c r="F142" s="122" t="s">
        <v>211</v>
      </c>
      <c r="G142" s="122" t="s">
        <v>191</v>
      </c>
      <c r="H142" s="122" t="s">
        <v>133</v>
      </c>
      <c r="I142" s="136" t="s">
        <v>127</v>
      </c>
      <c r="J142" s="136" t="str">
        <f t="shared" si="16"/>
        <v>Scope 2Purchased non-renewable electricityItaliëMWhMarket-based</v>
      </c>
      <c r="K142" s="236">
        <f t="shared" ref="K142:N142" si="34">K107*1000</f>
        <v>458.57</v>
      </c>
      <c r="L142" s="236">
        <f t="shared" si="34"/>
        <v>457</v>
      </c>
      <c r="M142" s="236">
        <f t="shared" si="34"/>
        <v>457.15</v>
      </c>
      <c r="N142" s="236">
        <f t="shared" si="34"/>
        <v>457.15</v>
      </c>
      <c r="O142" s="273"/>
      <c r="P142" s="273"/>
      <c r="Q142" s="122" t="s">
        <v>192</v>
      </c>
      <c r="R142" s="273"/>
      <c r="S142" s="144"/>
    </row>
    <row r="143" spans="2:19">
      <c r="B143" s="144"/>
      <c r="C143" s="122"/>
      <c r="D143" s="122" t="s">
        <v>8</v>
      </c>
      <c r="E143" s="122" t="s">
        <v>74</v>
      </c>
      <c r="F143" s="122" t="s">
        <v>212</v>
      </c>
      <c r="G143" s="122" t="s">
        <v>191</v>
      </c>
      <c r="H143" s="122" t="s">
        <v>133</v>
      </c>
      <c r="I143" s="136" t="s">
        <v>127</v>
      </c>
      <c r="J143" s="136" t="str">
        <f t="shared" si="16"/>
        <v>Scope 2Purchased non-renewable electricityLithuaniaMWhMarket-based</v>
      </c>
      <c r="K143" s="236">
        <f t="shared" ref="K143:N143" si="35">K108*1000</f>
        <v>340.19</v>
      </c>
      <c r="L143" s="236">
        <f t="shared" si="35"/>
        <v>385</v>
      </c>
      <c r="M143" s="236">
        <f t="shared" si="35"/>
        <v>466.36</v>
      </c>
      <c r="N143" s="236">
        <f t="shared" si="35"/>
        <v>466.36</v>
      </c>
      <c r="O143" s="273"/>
      <c r="P143" s="273"/>
      <c r="Q143" s="122" t="s">
        <v>192</v>
      </c>
      <c r="R143" s="273"/>
      <c r="S143" s="144"/>
    </row>
    <row r="144" spans="2:19">
      <c r="B144" s="144"/>
      <c r="C144" s="122"/>
      <c r="D144" s="122" t="s">
        <v>8</v>
      </c>
      <c r="E144" s="122" t="s">
        <v>74</v>
      </c>
      <c r="F144" s="122" t="s">
        <v>213</v>
      </c>
      <c r="G144" s="122" t="s">
        <v>191</v>
      </c>
      <c r="H144" s="122" t="s">
        <v>133</v>
      </c>
      <c r="I144" s="136" t="s">
        <v>127</v>
      </c>
      <c r="J144" s="136" t="str">
        <f t="shared" si="16"/>
        <v>Scope 2Purchased non-renewable electricityLuxembourgMWhMarket-based</v>
      </c>
      <c r="K144" s="236">
        <f t="shared" ref="K144:N144" si="36">K109*1000</f>
        <v>21.82</v>
      </c>
      <c r="L144" s="236">
        <f t="shared" si="36"/>
        <v>403</v>
      </c>
      <c r="M144" s="236">
        <f t="shared" si="36"/>
        <v>419.68</v>
      </c>
      <c r="N144" s="236">
        <f t="shared" si="36"/>
        <v>419.68</v>
      </c>
      <c r="O144" s="273"/>
      <c r="P144" s="273"/>
      <c r="Q144" s="122" t="s">
        <v>192</v>
      </c>
      <c r="R144" s="136" t="s">
        <v>214</v>
      </c>
      <c r="S144" s="144"/>
    </row>
    <row r="145" spans="2:19">
      <c r="B145" s="144"/>
      <c r="C145" s="122"/>
      <c r="D145" s="122" t="s">
        <v>8</v>
      </c>
      <c r="E145" s="122" t="s">
        <v>74</v>
      </c>
      <c r="F145" s="122" t="s">
        <v>215</v>
      </c>
      <c r="G145" s="122" t="s">
        <v>191</v>
      </c>
      <c r="H145" s="122" t="s">
        <v>133</v>
      </c>
      <c r="I145" s="136" t="s">
        <v>127</v>
      </c>
      <c r="J145" s="136" t="str">
        <f t="shared" si="16"/>
        <v>Scope 2Purchased non-renewable electricityLatviaMWhMarket-based</v>
      </c>
      <c r="K145" s="236">
        <f t="shared" ref="K145:N145" si="37">K110*1000</f>
        <v>421.52</v>
      </c>
      <c r="L145" s="236">
        <f t="shared" si="37"/>
        <v>303</v>
      </c>
      <c r="M145" s="236">
        <f t="shared" si="37"/>
        <v>510.71</v>
      </c>
      <c r="N145" s="236">
        <f t="shared" si="37"/>
        <v>510.71</v>
      </c>
      <c r="O145" s="273"/>
      <c r="P145" s="273"/>
      <c r="Q145" s="122" t="s">
        <v>192</v>
      </c>
      <c r="R145" s="273"/>
      <c r="S145" s="144"/>
    </row>
    <row r="146" spans="2:19">
      <c r="B146" s="144"/>
      <c r="C146" s="122"/>
      <c r="D146" s="122" t="s">
        <v>8</v>
      </c>
      <c r="E146" s="122" t="s">
        <v>74</v>
      </c>
      <c r="F146" s="122" t="s">
        <v>216</v>
      </c>
      <c r="G146" s="122" t="s">
        <v>191</v>
      </c>
      <c r="H146" s="122" t="s">
        <v>133</v>
      </c>
      <c r="I146" s="136" t="s">
        <v>127</v>
      </c>
      <c r="J146" s="136" t="str">
        <f t="shared" si="16"/>
        <v>Scope 2Purchased non-renewable electricityMaltaMWhMarket-based</v>
      </c>
      <c r="K146" s="236">
        <f t="shared" ref="K146:N146" si="38">K111*1000</f>
        <v>390.92</v>
      </c>
      <c r="L146" s="236">
        <f t="shared" si="38"/>
        <v>624</v>
      </c>
      <c r="M146" s="236">
        <f t="shared" si="38"/>
        <v>404.94</v>
      </c>
      <c r="N146" s="236">
        <f t="shared" si="38"/>
        <v>404.94</v>
      </c>
      <c r="O146" s="273"/>
      <c r="P146" s="273"/>
      <c r="Q146" s="122" t="s">
        <v>192</v>
      </c>
      <c r="R146" s="273"/>
      <c r="S146" s="144"/>
    </row>
    <row r="147" spans="2:19">
      <c r="B147" s="144"/>
      <c r="C147" s="122"/>
      <c r="D147" s="122" t="s">
        <v>8</v>
      </c>
      <c r="E147" s="122" t="s">
        <v>74</v>
      </c>
      <c r="F147" s="122" t="s">
        <v>217</v>
      </c>
      <c r="G147" s="122" t="s">
        <v>191</v>
      </c>
      <c r="H147" s="122" t="s">
        <v>133</v>
      </c>
      <c r="I147" s="136" t="s">
        <v>127</v>
      </c>
      <c r="J147" s="136" t="str">
        <f t="shared" si="16"/>
        <v>Scope 2Purchased non-renewable electricityNetherlandsMWhMarket-based</v>
      </c>
      <c r="K147" s="236">
        <f t="shared" ref="K147:N147" si="39">K112*1000</f>
        <v>451.72</v>
      </c>
      <c r="L147" s="236">
        <f t="shared" si="39"/>
        <v>451.72</v>
      </c>
      <c r="M147" s="236">
        <f t="shared" si="39"/>
        <v>438.97</v>
      </c>
      <c r="N147" s="236">
        <f t="shared" si="39"/>
        <v>438.97</v>
      </c>
      <c r="O147" s="273"/>
      <c r="P147" s="273"/>
      <c r="Q147" s="122" t="s">
        <v>192</v>
      </c>
      <c r="R147" s="273"/>
      <c r="S147" s="144"/>
    </row>
    <row r="148" spans="2:19">
      <c r="B148" s="144"/>
      <c r="C148" s="122"/>
      <c r="D148" s="122" t="s">
        <v>8</v>
      </c>
      <c r="E148" s="122" t="s">
        <v>74</v>
      </c>
      <c r="F148" s="122" t="s">
        <v>218</v>
      </c>
      <c r="G148" s="122" t="s">
        <v>191</v>
      </c>
      <c r="H148" s="122" t="s">
        <v>133</v>
      </c>
      <c r="I148" s="136" t="s">
        <v>127</v>
      </c>
      <c r="J148" s="136" t="str">
        <f t="shared" si="16"/>
        <v>Scope 2Purchased non-renewable electricityNorwayMWhMarket-based</v>
      </c>
      <c r="K148" s="236">
        <f t="shared" ref="K148:N148" si="40">K113*1000</f>
        <v>401.94</v>
      </c>
      <c r="L148" s="236">
        <f t="shared" si="40"/>
        <v>405</v>
      </c>
      <c r="M148" s="236">
        <f t="shared" si="40"/>
        <v>502.31000000000006</v>
      </c>
      <c r="N148" s="236">
        <f t="shared" si="40"/>
        <v>502.31000000000006</v>
      </c>
      <c r="O148" s="273"/>
      <c r="P148" s="273"/>
      <c r="Q148" s="122" t="s">
        <v>192</v>
      </c>
      <c r="R148" s="273"/>
      <c r="S148" s="144"/>
    </row>
    <row r="149" spans="2:19">
      <c r="B149" s="144"/>
      <c r="C149" s="122"/>
      <c r="D149" s="122" t="s">
        <v>8</v>
      </c>
      <c r="E149" s="122" t="s">
        <v>74</v>
      </c>
      <c r="F149" s="122" t="s">
        <v>219</v>
      </c>
      <c r="G149" s="122" t="s">
        <v>191</v>
      </c>
      <c r="H149" s="122" t="s">
        <v>133</v>
      </c>
      <c r="I149" s="136" t="s">
        <v>127</v>
      </c>
      <c r="J149" s="136" t="str">
        <f t="shared" si="16"/>
        <v>Scope 2Purchased non-renewable electricityPolandMWhMarket-based</v>
      </c>
      <c r="K149" s="236">
        <f t="shared" ref="K149:N149" si="41">K114*1000</f>
        <v>798.68</v>
      </c>
      <c r="L149" s="236">
        <f t="shared" si="41"/>
        <v>850</v>
      </c>
      <c r="M149" s="236">
        <f t="shared" si="41"/>
        <v>858.12</v>
      </c>
      <c r="N149" s="236">
        <f t="shared" si="41"/>
        <v>858.12</v>
      </c>
      <c r="O149" s="273"/>
      <c r="P149" s="273"/>
      <c r="Q149" s="122" t="s">
        <v>192</v>
      </c>
      <c r="R149" s="273"/>
      <c r="S149" s="144"/>
    </row>
    <row r="150" spans="2:19">
      <c r="B150" s="144"/>
      <c r="C150" s="122"/>
      <c r="D150" s="122" t="s">
        <v>8</v>
      </c>
      <c r="E150" s="122" t="s">
        <v>74</v>
      </c>
      <c r="F150" s="122" t="s">
        <v>220</v>
      </c>
      <c r="G150" s="122" t="s">
        <v>191</v>
      </c>
      <c r="H150" s="122" t="s">
        <v>133</v>
      </c>
      <c r="I150" s="136" t="s">
        <v>127</v>
      </c>
      <c r="J150" s="136" t="str">
        <f t="shared" si="16"/>
        <v>Scope 2Purchased non-renewable electricityPortugalMWhMarket-based</v>
      </c>
      <c r="K150" s="236">
        <f t="shared" ref="K150:N150" si="42">K115*1000</f>
        <v>375.38</v>
      </c>
      <c r="L150" s="236">
        <f t="shared" si="42"/>
        <v>280</v>
      </c>
      <c r="M150" s="236">
        <f t="shared" si="42"/>
        <v>445.55</v>
      </c>
      <c r="N150" s="236">
        <f t="shared" si="42"/>
        <v>445.55</v>
      </c>
      <c r="O150" s="273"/>
      <c r="P150" s="273"/>
      <c r="Q150" s="122" t="s">
        <v>192</v>
      </c>
      <c r="R150" s="273"/>
      <c r="S150" s="144"/>
    </row>
    <row r="151" spans="2:19">
      <c r="B151" s="144"/>
      <c r="C151" s="122"/>
      <c r="D151" s="122" t="s">
        <v>8</v>
      </c>
      <c r="E151" s="122" t="s">
        <v>74</v>
      </c>
      <c r="F151" s="122" t="s">
        <v>221</v>
      </c>
      <c r="G151" s="122" t="s">
        <v>191</v>
      </c>
      <c r="H151" s="122" t="s">
        <v>133</v>
      </c>
      <c r="I151" s="136" t="s">
        <v>127</v>
      </c>
      <c r="J151" s="136" t="str">
        <f t="shared" si="16"/>
        <v>Scope 2Purchased non-renewable electricityRomaniaMWhMarket-based</v>
      </c>
      <c r="K151" s="236">
        <f t="shared" ref="K151:N151" si="43">K116*1000</f>
        <v>265.16000000000003</v>
      </c>
      <c r="L151" s="236">
        <f t="shared" si="43"/>
        <v>281</v>
      </c>
      <c r="M151" s="236">
        <f t="shared" si="43"/>
        <v>275.75</v>
      </c>
      <c r="N151" s="236">
        <f t="shared" si="43"/>
        <v>275.75</v>
      </c>
      <c r="O151" s="273"/>
      <c r="P151" s="273"/>
      <c r="Q151" s="122" t="s">
        <v>192</v>
      </c>
      <c r="R151" s="273"/>
      <c r="S151" s="144"/>
    </row>
    <row r="152" spans="2:19">
      <c r="B152" s="144"/>
      <c r="C152" s="122"/>
      <c r="D152" s="122" t="s">
        <v>8</v>
      </c>
      <c r="E152" s="122" t="s">
        <v>74</v>
      </c>
      <c r="F152" s="122" t="s">
        <v>222</v>
      </c>
      <c r="G152" s="122" t="s">
        <v>191</v>
      </c>
      <c r="H152" s="122" t="s">
        <v>133</v>
      </c>
      <c r="I152" s="136" t="s">
        <v>127</v>
      </c>
      <c r="J152" s="136" t="str">
        <f t="shared" si="16"/>
        <v>Scope 2Purchased non-renewable electricityServiaMWhMarket-based</v>
      </c>
      <c r="K152" s="236">
        <f t="shared" ref="K152:N152" si="44">K117*1000</f>
        <v>810.76</v>
      </c>
      <c r="L152" s="236">
        <f t="shared" si="44"/>
        <v>764</v>
      </c>
      <c r="M152" s="236">
        <f t="shared" si="44"/>
        <v>954.21</v>
      </c>
      <c r="N152" s="236">
        <f t="shared" si="44"/>
        <v>954.21</v>
      </c>
      <c r="O152" s="273"/>
      <c r="P152" s="273"/>
      <c r="Q152" s="122" t="s">
        <v>192</v>
      </c>
      <c r="R152" s="273"/>
      <c r="S152" s="144"/>
    </row>
    <row r="153" spans="2:19">
      <c r="B153" s="144"/>
      <c r="C153" s="122"/>
      <c r="D153" s="122" t="s">
        <v>8</v>
      </c>
      <c r="E153" s="122" t="s">
        <v>74</v>
      </c>
      <c r="F153" s="122" t="s">
        <v>223</v>
      </c>
      <c r="G153" s="122" t="s">
        <v>191</v>
      </c>
      <c r="H153" s="122" t="s">
        <v>133</v>
      </c>
      <c r="I153" s="136" t="s">
        <v>127</v>
      </c>
      <c r="J153" s="136" t="str">
        <f t="shared" si="16"/>
        <v>Scope 2Purchased non-renewable electricitySwedenMWhMarket-based</v>
      </c>
      <c r="K153" s="236">
        <f t="shared" ref="K153:N153" si="45">K118*1000</f>
        <v>23.14</v>
      </c>
      <c r="L153" s="236">
        <f t="shared" si="45"/>
        <v>77</v>
      </c>
      <c r="M153" s="236">
        <f t="shared" si="45"/>
        <v>38.949999999999996</v>
      </c>
      <c r="N153" s="236">
        <f t="shared" si="45"/>
        <v>38.949999999999996</v>
      </c>
      <c r="O153" s="273"/>
      <c r="P153" s="273"/>
      <c r="Q153" s="122" t="s">
        <v>192</v>
      </c>
      <c r="R153" s="273"/>
      <c r="S153" s="144"/>
    </row>
    <row r="154" spans="2:19">
      <c r="B154" s="144"/>
      <c r="C154" s="122"/>
      <c r="D154" s="122" t="s">
        <v>8</v>
      </c>
      <c r="E154" s="122" t="s">
        <v>74</v>
      </c>
      <c r="F154" s="122" t="s">
        <v>224</v>
      </c>
      <c r="G154" s="122" t="s">
        <v>191</v>
      </c>
      <c r="H154" s="122" t="s">
        <v>133</v>
      </c>
      <c r="I154" s="136" t="s">
        <v>127</v>
      </c>
      <c r="J154" s="136" t="str">
        <f t="shared" si="16"/>
        <v>Scope 2Purchased non-renewable electricitySloveniaMWhMarket-based</v>
      </c>
      <c r="K154" s="236">
        <f t="shared" ref="K154:N154" si="46">K119*1000</f>
        <v>345.2</v>
      </c>
      <c r="L154" s="236">
        <f t="shared" si="46"/>
        <v>565</v>
      </c>
      <c r="M154" s="236">
        <f t="shared" si="46"/>
        <v>370.8</v>
      </c>
      <c r="N154" s="236">
        <f t="shared" si="46"/>
        <v>370.8</v>
      </c>
      <c r="O154" s="273"/>
      <c r="P154" s="273"/>
      <c r="Q154" s="122" t="s">
        <v>192</v>
      </c>
      <c r="R154" s="273"/>
      <c r="S154" s="144"/>
    </row>
    <row r="155" spans="2:19">
      <c r="B155" s="144"/>
      <c r="C155" s="122"/>
      <c r="D155" s="122" t="s">
        <v>8</v>
      </c>
      <c r="E155" s="122" t="s">
        <v>74</v>
      </c>
      <c r="F155" s="122" t="s">
        <v>130</v>
      </c>
      <c r="G155" s="122" t="s">
        <v>191</v>
      </c>
      <c r="H155" s="122" t="s">
        <v>133</v>
      </c>
      <c r="I155" s="136" t="s">
        <v>127</v>
      </c>
      <c r="J155" s="136" t="str">
        <f t="shared" si="16"/>
        <v>Scope 2Purchased non-renewable electricityEuropeMWhMarket-based</v>
      </c>
      <c r="K155" s="236">
        <f t="shared" ref="K155:N155" si="47">K120*1000</f>
        <v>401.84999999999997</v>
      </c>
      <c r="L155" s="236">
        <f t="shared" si="47"/>
        <v>442.66</v>
      </c>
      <c r="M155" s="236">
        <f t="shared" si="47"/>
        <v>531.20999999999992</v>
      </c>
      <c r="N155" s="236">
        <f t="shared" si="47"/>
        <v>531.20999999999992</v>
      </c>
      <c r="O155" s="273"/>
      <c r="P155" s="273"/>
      <c r="Q155" s="122" t="s">
        <v>192</v>
      </c>
      <c r="R155" s="136" t="s">
        <v>225</v>
      </c>
      <c r="S155" s="144"/>
    </row>
    <row r="156" spans="2:19">
      <c r="B156" s="144"/>
      <c r="C156" s="122"/>
      <c r="D156" s="122" t="s">
        <v>8</v>
      </c>
      <c r="E156" s="122" t="s">
        <v>74</v>
      </c>
      <c r="F156" s="122" t="s">
        <v>226</v>
      </c>
      <c r="G156" s="122" t="s">
        <v>191</v>
      </c>
      <c r="H156" s="122" t="s">
        <v>133</v>
      </c>
      <c r="I156" s="136" t="s">
        <v>127</v>
      </c>
      <c r="J156" s="136" t="str">
        <f t="shared" si="16"/>
        <v>Scope 2Purchased non-renewable electricitySlovakiaMWhMarket-based</v>
      </c>
      <c r="K156" s="236">
        <f t="shared" ref="K156:N156" si="48">K121*1000</f>
        <v>218.23000000000002</v>
      </c>
      <c r="L156" s="236">
        <f t="shared" si="48"/>
        <v>185</v>
      </c>
      <c r="M156" s="236">
        <f t="shared" si="48"/>
        <v>186.5</v>
      </c>
      <c r="N156" s="236">
        <f t="shared" si="48"/>
        <v>186.5</v>
      </c>
      <c r="O156" s="273"/>
      <c r="P156" s="273"/>
      <c r="Q156" s="122" t="s">
        <v>192</v>
      </c>
      <c r="R156" s="273"/>
      <c r="S156" s="144"/>
    </row>
    <row r="157" spans="2:19">
      <c r="B157" s="144"/>
      <c r="C157" s="122"/>
      <c r="D157" s="122" t="s">
        <v>8</v>
      </c>
      <c r="E157" s="122" t="s">
        <v>74</v>
      </c>
      <c r="F157" s="122" t="s">
        <v>227</v>
      </c>
      <c r="G157" s="122" t="s">
        <v>191</v>
      </c>
      <c r="H157" s="122" t="s">
        <v>133</v>
      </c>
      <c r="I157" s="136" t="s">
        <v>127</v>
      </c>
      <c r="J157" s="136" t="str">
        <f t="shared" si="16"/>
        <v>Scope 2Purchased non-renewable electricityOthersMWhMarket-based</v>
      </c>
      <c r="K157" s="236">
        <f t="shared" ref="K157:N157" si="49">K122*1000</f>
        <v>401.84999999999997</v>
      </c>
      <c r="L157" s="236">
        <f t="shared" si="49"/>
        <v>442.66</v>
      </c>
      <c r="M157" s="236">
        <f t="shared" si="49"/>
        <v>531.20999999999992</v>
      </c>
      <c r="N157" s="236">
        <f t="shared" si="49"/>
        <v>531.20999999999992</v>
      </c>
      <c r="O157" s="273"/>
      <c r="P157" s="273"/>
      <c r="Q157" s="122" t="s">
        <v>192</v>
      </c>
      <c r="R157" s="136" t="s">
        <v>225</v>
      </c>
      <c r="S157" s="144"/>
    </row>
    <row r="158" spans="2:19">
      <c r="B158" s="144"/>
      <c r="C158" s="122"/>
      <c r="D158" s="122"/>
      <c r="E158" s="122"/>
      <c r="F158" s="122"/>
      <c r="G158" s="122"/>
      <c r="H158" s="122"/>
      <c r="I158" s="136"/>
      <c r="J158" s="136"/>
      <c r="K158" s="236"/>
      <c r="L158" s="236"/>
      <c r="M158" s="236"/>
      <c r="N158" s="236"/>
      <c r="O158" s="141"/>
      <c r="P158" s="141"/>
      <c r="Q158" s="122"/>
      <c r="R158" s="136"/>
      <c r="S158" s="144"/>
    </row>
    <row r="159" spans="2:19">
      <c r="B159" s="144"/>
      <c r="C159" s="122"/>
      <c r="D159" s="122" t="s">
        <v>8</v>
      </c>
      <c r="E159" s="122" t="s">
        <v>77</v>
      </c>
      <c r="F159" s="122"/>
      <c r="G159" s="233"/>
      <c r="H159" s="122" t="s">
        <v>76</v>
      </c>
      <c r="I159" s="136" t="s">
        <v>127</v>
      </c>
      <c r="J159" s="136" t="str">
        <f>D159&amp;E159&amp;F159&amp;H159</f>
        <v>Scope 2Purchased renewable electricitykWh</v>
      </c>
      <c r="K159" s="236">
        <v>0</v>
      </c>
      <c r="L159" s="236">
        <v>0</v>
      </c>
      <c r="M159" s="236">
        <v>0</v>
      </c>
      <c r="N159" s="236">
        <v>0</v>
      </c>
      <c r="O159" s="273"/>
      <c r="P159" s="273"/>
      <c r="Q159" s="122"/>
      <c r="R159" s="273"/>
      <c r="S159" s="144"/>
    </row>
    <row r="160" spans="2:19">
      <c r="B160" s="144"/>
      <c r="C160" s="122"/>
      <c r="D160" s="122" t="s">
        <v>8</v>
      </c>
      <c r="E160" s="122" t="s">
        <v>77</v>
      </c>
      <c r="F160" s="122"/>
      <c r="G160" s="233"/>
      <c r="H160" s="122" t="s">
        <v>133</v>
      </c>
      <c r="I160" s="136" t="s">
        <v>127</v>
      </c>
      <c r="J160" s="136" t="str">
        <f t="shared" ref="J160:J163" si="50">D160&amp;E160&amp;F160&amp;H160</f>
        <v>Scope 2Purchased renewable electricityMWh</v>
      </c>
      <c r="K160" s="236">
        <v>0</v>
      </c>
      <c r="L160" s="236">
        <v>0</v>
      </c>
      <c r="M160" s="236">
        <v>0</v>
      </c>
      <c r="N160" s="236">
        <v>0</v>
      </c>
      <c r="O160" s="273"/>
      <c r="P160" s="273"/>
      <c r="Q160" s="122"/>
      <c r="R160" s="273"/>
      <c r="S160" s="144"/>
    </row>
    <row r="161" spans="2:19">
      <c r="B161" s="144"/>
      <c r="C161" s="122"/>
      <c r="D161" s="122"/>
      <c r="E161" s="122"/>
      <c r="F161" s="122"/>
      <c r="G161" s="233"/>
      <c r="H161" s="122"/>
      <c r="I161" s="136"/>
      <c r="J161" s="136"/>
      <c r="K161" s="236"/>
      <c r="L161" s="236"/>
      <c r="M161" s="236"/>
      <c r="N161" s="236"/>
      <c r="O161" s="273"/>
      <c r="P161" s="273"/>
      <c r="Q161" s="122"/>
      <c r="R161" s="273"/>
      <c r="S161" s="144"/>
    </row>
    <row r="162" spans="2:19">
      <c r="B162" s="144"/>
      <c r="C162" s="122"/>
      <c r="D162" s="122" t="s">
        <v>8</v>
      </c>
      <c r="E162" s="122" t="s">
        <v>69</v>
      </c>
      <c r="F162" s="122"/>
      <c r="G162" s="233"/>
      <c r="H162" s="122" t="s">
        <v>76</v>
      </c>
      <c r="I162" s="136" t="s">
        <v>127</v>
      </c>
      <c r="J162" s="136" t="str">
        <f t="shared" si="50"/>
        <v>Scope 2Electric carskWh</v>
      </c>
      <c r="K162" s="236">
        <f>K196*0.7</f>
        <v>0.28139999999999998</v>
      </c>
      <c r="L162" s="236">
        <f t="shared" ref="L162:N162" si="51">L196*0.7</f>
        <v>0.30940000000000001</v>
      </c>
      <c r="M162" s="236">
        <f t="shared" si="51"/>
        <v>0.37169999999999997</v>
      </c>
      <c r="N162" s="236">
        <f t="shared" si="51"/>
        <v>0.37169999999999997</v>
      </c>
      <c r="O162" s="273"/>
      <c r="P162" s="273"/>
      <c r="Q162" s="122" t="s">
        <v>192</v>
      </c>
      <c r="R162" s="136" t="s">
        <v>228</v>
      </c>
      <c r="S162" s="144"/>
    </row>
    <row r="163" spans="2:19">
      <c r="B163" s="144"/>
      <c r="C163" s="122"/>
      <c r="D163" s="122" t="s">
        <v>8</v>
      </c>
      <c r="E163" s="122" t="s">
        <v>69</v>
      </c>
      <c r="F163" s="122"/>
      <c r="G163" s="233"/>
      <c r="H163" s="122" t="s">
        <v>71</v>
      </c>
      <c r="I163" s="136" t="s">
        <v>127</v>
      </c>
      <c r="J163" s="136" t="str">
        <f t="shared" si="50"/>
        <v>Scope 2Electric carskm</v>
      </c>
      <c r="K163" s="236">
        <f>1.77*K162*0.7</f>
        <v>0.34865459999999998</v>
      </c>
      <c r="L163" s="236">
        <f t="shared" ref="L163:N163" si="52">1.77*L162*0.7</f>
        <v>0.38334660000000004</v>
      </c>
      <c r="M163" s="236">
        <f t="shared" si="52"/>
        <v>0.46053629999999995</v>
      </c>
      <c r="N163" s="236">
        <f t="shared" si="52"/>
        <v>0.46053629999999995</v>
      </c>
      <c r="O163" s="273"/>
      <c r="P163" s="273"/>
      <c r="Q163" s="122" t="s">
        <v>229</v>
      </c>
      <c r="R163" s="136" t="s">
        <v>228</v>
      </c>
      <c r="S163" s="144"/>
    </row>
    <row r="164" spans="2:19">
      <c r="B164" s="144"/>
      <c r="C164" s="122"/>
      <c r="D164" s="122"/>
      <c r="E164" s="122"/>
      <c r="F164" s="122"/>
      <c r="G164" s="122"/>
      <c r="H164" s="122"/>
      <c r="I164" s="136"/>
      <c r="J164" s="136"/>
      <c r="K164" s="236"/>
      <c r="L164" s="236"/>
      <c r="M164" s="236"/>
      <c r="N164" s="236"/>
      <c r="O164" s="141"/>
      <c r="P164" s="141"/>
      <c r="Q164" s="122"/>
      <c r="R164" s="136"/>
      <c r="S164" s="144"/>
    </row>
    <row r="165" spans="2:19">
      <c r="B165" s="144"/>
      <c r="C165" s="122"/>
      <c r="D165" s="122" t="s">
        <v>8</v>
      </c>
      <c r="E165" s="122" t="s">
        <v>74</v>
      </c>
      <c r="F165" s="122" t="s">
        <v>190</v>
      </c>
      <c r="G165" s="122" t="s">
        <v>230</v>
      </c>
      <c r="H165" s="122" t="s">
        <v>76</v>
      </c>
      <c r="I165" s="136" t="s">
        <v>127</v>
      </c>
      <c r="J165" s="136" t="str">
        <f>D165&amp;E165&amp;F165&amp;H165&amp;G165</f>
        <v>Scope 2Purchased non-renewable electricityAustriakWhLocation-based</v>
      </c>
      <c r="K165" s="236">
        <v>0.74</v>
      </c>
      <c r="L165" s="236">
        <v>0.67</v>
      </c>
      <c r="M165" s="236">
        <v>6.9000000000000006E-2</v>
      </c>
      <c r="N165" s="236">
        <v>0.69</v>
      </c>
      <c r="O165" s="273"/>
      <c r="P165" s="273"/>
      <c r="Q165" s="122" t="s">
        <v>231</v>
      </c>
      <c r="R165" s="273"/>
      <c r="S165" s="144"/>
    </row>
    <row r="166" spans="2:19">
      <c r="B166" s="144"/>
      <c r="C166" s="122"/>
      <c r="D166" s="122" t="s">
        <v>8</v>
      </c>
      <c r="E166" s="122" t="s">
        <v>74</v>
      </c>
      <c r="F166" s="122" t="s">
        <v>194</v>
      </c>
      <c r="G166" s="122" t="s">
        <v>230</v>
      </c>
      <c r="H166" s="122" t="s">
        <v>76</v>
      </c>
      <c r="I166" s="136" t="s">
        <v>127</v>
      </c>
      <c r="J166" s="136" t="str">
        <f t="shared" ref="J166:J198" si="53">D166&amp;E166&amp;F166&amp;H166&amp;G166</f>
        <v>Scope 2Purchased non-renewable electricityBelgiumkWhLocation-based</v>
      </c>
      <c r="K166" s="236">
        <v>0.129</v>
      </c>
      <c r="L166" s="236">
        <v>0.105</v>
      </c>
      <c r="M166" s="236">
        <v>0.1</v>
      </c>
      <c r="N166" s="236">
        <v>0.1</v>
      </c>
      <c r="O166" s="273"/>
      <c r="P166" s="273"/>
      <c r="Q166" s="122" t="s">
        <v>231</v>
      </c>
      <c r="R166" s="273"/>
      <c r="S166" s="144"/>
    </row>
    <row r="167" spans="2:19">
      <c r="B167" s="144"/>
      <c r="C167" s="122"/>
      <c r="D167" s="122" t="s">
        <v>8</v>
      </c>
      <c r="E167" s="122" t="s">
        <v>74</v>
      </c>
      <c r="F167" s="122" t="s">
        <v>195</v>
      </c>
      <c r="G167" s="122" t="s">
        <v>230</v>
      </c>
      <c r="H167" s="122" t="s">
        <v>76</v>
      </c>
      <c r="I167" s="136" t="s">
        <v>127</v>
      </c>
      <c r="J167" s="136" t="str">
        <f t="shared" si="53"/>
        <v>Scope 2Purchased non-renewable electricityBulgariakWhLocation-based</v>
      </c>
      <c r="K167" s="236">
        <v>0.372</v>
      </c>
      <c r="L167" s="236">
        <v>0.40400000000000003</v>
      </c>
      <c r="M167" s="236">
        <v>0.50800000000000001</v>
      </c>
      <c r="N167" s="236">
        <v>0.50800000000000001</v>
      </c>
      <c r="O167" s="273"/>
      <c r="P167" s="273"/>
      <c r="Q167" s="122" t="s">
        <v>231</v>
      </c>
      <c r="R167" s="273"/>
      <c r="S167" s="144"/>
    </row>
    <row r="168" spans="2:19">
      <c r="B168" s="144"/>
      <c r="C168" s="122"/>
      <c r="D168" s="122" t="s">
        <v>8</v>
      </c>
      <c r="E168" s="122" t="s">
        <v>74</v>
      </c>
      <c r="F168" s="122" t="s">
        <v>196</v>
      </c>
      <c r="G168" s="122" t="s">
        <v>230</v>
      </c>
      <c r="H168" s="122" t="s">
        <v>76</v>
      </c>
      <c r="I168" s="136" t="s">
        <v>127</v>
      </c>
      <c r="J168" s="136" t="str">
        <f t="shared" si="53"/>
        <v>Scope 2Purchased non-renewable electricitySwitzerlandkWhLocation-based</v>
      </c>
      <c r="K168" s="236">
        <v>1.2E-2</v>
      </c>
      <c r="L168" s="236">
        <v>0.01</v>
      </c>
      <c r="M168" s="236">
        <v>3.0000000000000001E-3</v>
      </c>
      <c r="N168" s="236">
        <v>0.03</v>
      </c>
      <c r="O168" s="273"/>
      <c r="P168" s="273"/>
      <c r="Q168" s="122" t="s">
        <v>231</v>
      </c>
      <c r="R168" s="273"/>
      <c r="S168" s="144"/>
    </row>
    <row r="169" spans="2:19">
      <c r="B169" s="144"/>
      <c r="C169" s="122"/>
      <c r="D169" s="122" t="s">
        <v>8</v>
      </c>
      <c r="E169" s="122" t="s">
        <v>74</v>
      </c>
      <c r="F169" s="122" t="s">
        <v>197</v>
      </c>
      <c r="G169" s="122" t="s">
        <v>230</v>
      </c>
      <c r="H169" s="122" t="s">
        <v>76</v>
      </c>
      <c r="I169" s="136" t="s">
        <v>127</v>
      </c>
      <c r="J169" s="136" t="str">
        <f t="shared" si="53"/>
        <v>Scope 2Purchased non-renewable electricityCypruskWhLocation-based</v>
      </c>
      <c r="K169" s="236">
        <v>0.64200000000000002</v>
      </c>
      <c r="L169" s="236">
        <v>0.625</v>
      </c>
      <c r="M169" s="236">
        <v>0.60699999999999998</v>
      </c>
      <c r="N169" s="236">
        <v>0.60699999999999998</v>
      </c>
      <c r="O169" s="273"/>
      <c r="P169" s="273"/>
      <c r="Q169" s="122" t="s">
        <v>231</v>
      </c>
      <c r="R169" s="273"/>
      <c r="S169" s="144"/>
    </row>
    <row r="170" spans="2:19">
      <c r="B170" s="144"/>
      <c r="C170" s="122"/>
      <c r="D170" s="122" t="s">
        <v>8</v>
      </c>
      <c r="E170" s="122" t="s">
        <v>74</v>
      </c>
      <c r="F170" s="122" t="s">
        <v>198</v>
      </c>
      <c r="G170" s="122" t="s">
        <v>230</v>
      </c>
      <c r="H170" s="122" t="s">
        <v>76</v>
      </c>
      <c r="I170" s="136" t="s">
        <v>127</v>
      </c>
      <c r="J170" s="136" t="str">
        <f t="shared" si="53"/>
        <v>Scope 2Purchased non-renewable electricityCzech RepublickWhLocation-based</v>
      </c>
      <c r="K170" s="236">
        <v>0.51500000000000001</v>
      </c>
      <c r="L170" s="236">
        <v>0.51800000000000002</v>
      </c>
      <c r="M170" s="236">
        <v>0.63600000000000001</v>
      </c>
      <c r="N170" s="236">
        <v>0.63600000000000001</v>
      </c>
      <c r="O170" s="273"/>
      <c r="P170" s="273"/>
      <c r="Q170" s="122" t="s">
        <v>231</v>
      </c>
      <c r="R170" s="273"/>
      <c r="S170" s="144"/>
    </row>
    <row r="171" spans="2:19">
      <c r="B171" s="144"/>
      <c r="C171" s="122"/>
      <c r="D171" s="122" t="s">
        <v>8</v>
      </c>
      <c r="E171" s="122" t="s">
        <v>74</v>
      </c>
      <c r="F171" s="122" t="s">
        <v>199</v>
      </c>
      <c r="G171" s="122" t="s">
        <v>230</v>
      </c>
      <c r="H171" s="122" t="s">
        <v>76</v>
      </c>
      <c r="I171" s="136" t="s">
        <v>127</v>
      </c>
      <c r="J171" s="136" t="str">
        <f t="shared" si="53"/>
        <v>Scope 2Purchased non-renewable electricityGermanykWhLocation-based</v>
      </c>
      <c r="K171" s="236">
        <v>0.184</v>
      </c>
      <c r="L171" s="236">
        <v>0.24</v>
      </c>
      <c r="M171" s="236">
        <v>0.186</v>
      </c>
      <c r="N171" s="236">
        <v>0.186</v>
      </c>
      <c r="O171" s="273"/>
      <c r="P171" s="273"/>
      <c r="Q171" s="122" t="s">
        <v>231</v>
      </c>
      <c r="R171" s="273"/>
      <c r="S171" s="144"/>
    </row>
    <row r="172" spans="2:19">
      <c r="B172" s="144"/>
      <c r="C172" s="122"/>
      <c r="D172" s="122" t="s">
        <v>8</v>
      </c>
      <c r="E172" s="122" t="s">
        <v>74</v>
      </c>
      <c r="F172" s="122" t="s">
        <v>200</v>
      </c>
      <c r="G172" s="122" t="s">
        <v>230</v>
      </c>
      <c r="H172" s="122" t="s">
        <v>76</v>
      </c>
      <c r="I172" s="136" t="s">
        <v>127</v>
      </c>
      <c r="J172" s="136" t="str">
        <f t="shared" si="53"/>
        <v>Scope 2Purchased non-renewable electricityDenmarkkWhLocation-based</v>
      </c>
      <c r="K172" s="236">
        <v>0.32500000000000001</v>
      </c>
      <c r="L172" s="236">
        <v>0.35699999999999998</v>
      </c>
      <c r="M172" s="236">
        <v>0.33200000000000002</v>
      </c>
      <c r="N172" s="236">
        <v>0.33200000000000002</v>
      </c>
      <c r="O172" s="273"/>
      <c r="P172" s="273"/>
      <c r="Q172" s="122" t="s">
        <v>231</v>
      </c>
      <c r="R172" s="273"/>
      <c r="S172" s="144"/>
    </row>
    <row r="173" spans="2:19">
      <c r="B173" s="144"/>
      <c r="C173" s="122"/>
      <c r="D173" s="122" t="s">
        <v>8</v>
      </c>
      <c r="E173" s="122" t="s">
        <v>74</v>
      </c>
      <c r="F173" s="122" t="s">
        <v>201</v>
      </c>
      <c r="G173" s="122" t="s">
        <v>230</v>
      </c>
      <c r="H173" s="122" t="s">
        <v>76</v>
      </c>
      <c r="I173" s="136" t="s">
        <v>127</v>
      </c>
      <c r="J173" s="136" t="str">
        <f t="shared" si="53"/>
        <v>Scope 2Purchased non-renewable electricityEstoniakWhLocation-based</v>
      </c>
      <c r="K173" s="236">
        <v>0.49199999999999999</v>
      </c>
      <c r="L173" s="236">
        <v>0.54200000000000004</v>
      </c>
      <c r="M173" s="236">
        <v>0.60199999999999998</v>
      </c>
      <c r="N173" s="236">
        <v>0.60199999999999998</v>
      </c>
      <c r="O173" s="273"/>
      <c r="P173" s="273"/>
      <c r="Q173" s="122" t="s">
        <v>231</v>
      </c>
      <c r="R173" s="273"/>
      <c r="S173" s="144"/>
    </row>
    <row r="174" spans="2:19">
      <c r="B174" s="144"/>
      <c r="C174" s="122"/>
      <c r="D174" s="122" t="s">
        <v>8</v>
      </c>
      <c r="E174" s="122" t="s">
        <v>74</v>
      </c>
      <c r="F174" s="122" t="s">
        <v>202</v>
      </c>
      <c r="G174" s="122" t="s">
        <v>230</v>
      </c>
      <c r="H174" s="122" t="s">
        <v>76</v>
      </c>
      <c r="I174" s="136" t="s">
        <v>127</v>
      </c>
      <c r="J174" s="136" t="str">
        <f t="shared" si="53"/>
        <v>Scope 2Purchased non-renewable electricitySpainkWhLocation-based</v>
      </c>
      <c r="K174" s="236">
        <v>0.185</v>
      </c>
      <c r="L174" s="236">
        <v>0.19400000000000001</v>
      </c>
      <c r="M174" s="236">
        <v>0.17100000000000001</v>
      </c>
      <c r="N174" s="236">
        <v>0.17100000000000001</v>
      </c>
      <c r="O174" s="273"/>
      <c r="P174" s="273"/>
      <c r="Q174" s="122" t="s">
        <v>231</v>
      </c>
      <c r="R174" s="273"/>
      <c r="S174" s="144"/>
    </row>
    <row r="175" spans="2:19">
      <c r="B175" s="144"/>
      <c r="C175" s="122"/>
      <c r="D175" s="122" t="s">
        <v>8</v>
      </c>
      <c r="E175" s="122" t="s">
        <v>74</v>
      </c>
      <c r="F175" s="122" t="s">
        <v>203</v>
      </c>
      <c r="G175" s="122" t="s">
        <v>230</v>
      </c>
      <c r="H175" s="122" t="s">
        <v>76</v>
      </c>
      <c r="I175" s="136" t="s">
        <v>127</v>
      </c>
      <c r="J175" s="136" t="str">
        <f t="shared" si="53"/>
        <v>Scope 2Purchased non-renewable electricityFinlandkWhLocation-based</v>
      </c>
      <c r="K175" s="236">
        <v>0.18099999999999999</v>
      </c>
      <c r="L175" s="236">
        <v>0.186</v>
      </c>
      <c r="M175" s="236">
        <v>0.26400000000000001</v>
      </c>
      <c r="N175" s="236">
        <v>0.26400000000000001</v>
      </c>
      <c r="O175" s="273"/>
      <c r="P175" s="273"/>
      <c r="Q175" s="122" t="s">
        <v>231</v>
      </c>
      <c r="R175" s="273"/>
      <c r="S175" s="144"/>
    </row>
    <row r="176" spans="2:19">
      <c r="B176" s="144"/>
      <c r="C176" s="122"/>
      <c r="D176" s="122" t="s">
        <v>8</v>
      </c>
      <c r="E176" s="122" t="s">
        <v>74</v>
      </c>
      <c r="F176" s="122" t="s">
        <v>204</v>
      </c>
      <c r="G176" s="122" t="s">
        <v>230</v>
      </c>
      <c r="H176" s="122" t="s">
        <v>76</v>
      </c>
      <c r="I176" s="136" t="s">
        <v>127</v>
      </c>
      <c r="J176" s="136" t="str">
        <f t="shared" si="53"/>
        <v>Scope 2Purchased non-renewable electricityFrancekWhLocation-based</v>
      </c>
      <c r="K176" s="236">
        <v>5.2999999999999999E-2</v>
      </c>
      <c r="L176" s="236">
        <v>4.2000000000000003E-2</v>
      </c>
      <c r="M176" s="236">
        <v>0.107</v>
      </c>
      <c r="N176" s="236">
        <v>0.107</v>
      </c>
      <c r="O176" s="273"/>
      <c r="P176" s="273"/>
      <c r="Q176" s="122" t="s">
        <v>231</v>
      </c>
      <c r="R176" s="273"/>
      <c r="S176" s="144"/>
    </row>
    <row r="177" spans="2:19">
      <c r="B177" s="144"/>
      <c r="C177" s="122"/>
      <c r="D177" s="122" t="s">
        <v>8</v>
      </c>
      <c r="E177" s="122" t="s">
        <v>74</v>
      </c>
      <c r="F177" s="122" t="s">
        <v>205</v>
      </c>
      <c r="G177" s="122" t="s">
        <v>230</v>
      </c>
      <c r="H177" s="122" t="s">
        <v>76</v>
      </c>
      <c r="I177" s="136" t="s">
        <v>127</v>
      </c>
      <c r="J177" s="136" t="str">
        <f t="shared" si="53"/>
        <v>Scope 2Purchased non-renewable electricityGreat BritainkWhLocation-based</v>
      </c>
      <c r="K177" s="236">
        <v>0.13500000000000001</v>
      </c>
      <c r="L177" s="236">
        <v>0.14000000000000001</v>
      </c>
      <c r="M177" s="236">
        <v>0.188</v>
      </c>
      <c r="N177" s="236">
        <v>0.188</v>
      </c>
      <c r="O177" s="273"/>
      <c r="P177" s="273"/>
      <c r="Q177" s="122" t="s">
        <v>231</v>
      </c>
      <c r="R177" s="273"/>
      <c r="S177" s="144"/>
    </row>
    <row r="178" spans="2:19">
      <c r="B178" s="144"/>
      <c r="C178" s="122"/>
      <c r="D178" s="122" t="s">
        <v>8</v>
      </c>
      <c r="E178" s="122" t="s">
        <v>74</v>
      </c>
      <c r="F178" s="122" t="s">
        <v>206</v>
      </c>
      <c r="G178" s="122" t="s">
        <v>230</v>
      </c>
      <c r="H178" s="122" t="s">
        <v>76</v>
      </c>
      <c r="I178" s="136" t="s">
        <v>127</v>
      </c>
      <c r="J178" s="136" t="str">
        <f t="shared" si="53"/>
        <v>Scope 2Purchased non-renewable electricityGreecekWhLocation-based</v>
      </c>
      <c r="K178" s="236">
        <v>0.45900000000000002</v>
      </c>
      <c r="L178" s="236">
        <v>0.41</v>
      </c>
      <c r="M178" s="236">
        <v>0.39</v>
      </c>
      <c r="N178" s="236">
        <v>0.39</v>
      </c>
      <c r="O178" s="273"/>
      <c r="P178" s="273"/>
      <c r="Q178" s="122" t="s">
        <v>231</v>
      </c>
      <c r="R178" s="273"/>
      <c r="S178" s="144"/>
    </row>
    <row r="179" spans="2:19">
      <c r="B179" s="144"/>
      <c r="C179" s="122"/>
      <c r="D179" s="122" t="s">
        <v>8</v>
      </c>
      <c r="E179" s="122" t="s">
        <v>74</v>
      </c>
      <c r="F179" s="122" t="s">
        <v>207</v>
      </c>
      <c r="G179" s="122" t="s">
        <v>230</v>
      </c>
      <c r="H179" s="122" t="s">
        <v>76</v>
      </c>
      <c r="I179" s="136" t="s">
        <v>127</v>
      </c>
      <c r="J179" s="136" t="str">
        <f t="shared" si="53"/>
        <v>Scope 2Purchased non-renewable electricityCroatiakWhLocation-based</v>
      </c>
      <c r="K179" s="236">
        <v>0.39800000000000002</v>
      </c>
      <c r="L179" s="236">
        <v>0.375</v>
      </c>
      <c r="M179" s="236">
        <v>0.38500000000000001</v>
      </c>
      <c r="N179" s="236">
        <v>0.38500000000000001</v>
      </c>
      <c r="O179" s="273"/>
      <c r="P179" s="273"/>
      <c r="Q179" s="122" t="s">
        <v>231</v>
      </c>
      <c r="R179" s="273"/>
      <c r="S179" s="144"/>
    </row>
    <row r="180" spans="2:19">
      <c r="B180" s="144"/>
      <c r="C180" s="122"/>
      <c r="D180" s="122" t="s">
        <v>8</v>
      </c>
      <c r="E180" s="122" t="s">
        <v>74</v>
      </c>
      <c r="F180" s="122" t="s">
        <v>208</v>
      </c>
      <c r="G180" s="122" t="s">
        <v>230</v>
      </c>
      <c r="H180" s="122" t="s">
        <v>76</v>
      </c>
      <c r="I180" s="136" t="s">
        <v>127</v>
      </c>
      <c r="J180" s="136" t="str">
        <f t="shared" si="53"/>
        <v>Scope 2Purchased non-renewable electricityHungarykWhLocation-based</v>
      </c>
      <c r="K180" s="236">
        <v>0.251</v>
      </c>
      <c r="L180" s="236">
        <v>0.27100000000000002</v>
      </c>
      <c r="M180" s="236">
        <v>0.29299999999999998</v>
      </c>
      <c r="N180" s="236">
        <v>0.29299999999999998</v>
      </c>
      <c r="O180" s="273"/>
      <c r="P180" s="273"/>
      <c r="Q180" s="122" t="s">
        <v>231</v>
      </c>
      <c r="R180" s="273"/>
      <c r="S180" s="144"/>
    </row>
    <row r="181" spans="2:19">
      <c r="B181" s="144"/>
      <c r="C181" s="122"/>
      <c r="D181" s="122" t="s">
        <v>8</v>
      </c>
      <c r="E181" s="122" t="s">
        <v>74</v>
      </c>
      <c r="F181" s="122" t="s">
        <v>209</v>
      </c>
      <c r="G181" s="122" t="s">
        <v>230</v>
      </c>
      <c r="H181" s="122" t="s">
        <v>76</v>
      </c>
      <c r="I181" s="136" t="s">
        <v>127</v>
      </c>
      <c r="J181" s="136" t="str">
        <f t="shared" si="53"/>
        <v>Scope 2Purchased non-renewable electricityIrelandkWhLocation-based</v>
      </c>
      <c r="K181" s="236">
        <v>0.13700000000000001</v>
      </c>
      <c r="L181" s="236">
        <v>0.152</v>
      </c>
      <c r="M181" s="236">
        <v>0.104</v>
      </c>
      <c r="N181" s="236">
        <v>0.104</v>
      </c>
      <c r="O181" s="273"/>
      <c r="P181" s="273"/>
      <c r="Q181" s="122" t="s">
        <v>231</v>
      </c>
      <c r="R181" s="273"/>
      <c r="S181" s="144"/>
    </row>
    <row r="182" spans="2:19">
      <c r="B182" s="144"/>
      <c r="C182" s="122"/>
      <c r="D182" s="122" t="s">
        <v>8</v>
      </c>
      <c r="E182" s="122" t="s">
        <v>74</v>
      </c>
      <c r="F182" s="122" t="s">
        <v>210</v>
      </c>
      <c r="G182" s="122" t="s">
        <v>230</v>
      </c>
      <c r="H182" s="122" t="s">
        <v>76</v>
      </c>
      <c r="I182" s="136" t="s">
        <v>127</v>
      </c>
      <c r="J182" s="136" t="str">
        <f t="shared" si="53"/>
        <v>Scope 2Purchased non-renewable electricityIcelandkWhLocation-based</v>
      </c>
      <c r="K182" s="236">
        <v>0.313</v>
      </c>
      <c r="L182" s="236">
        <v>0.35299999999999998</v>
      </c>
      <c r="M182" s="236">
        <v>0.432</v>
      </c>
      <c r="N182" s="236">
        <v>0.432</v>
      </c>
      <c r="O182" s="273"/>
      <c r="P182" s="273"/>
      <c r="Q182" s="122" t="s">
        <v>231</v>
      </c>
      <c r="R182" s="273"/>
      <c r="S182" s="144"/>
    </row>
    <row r="183" spans="2:19">
      <c r="B183" s="144"/>
      <c r="C183" s="122"/>
      <c r="D183" s="122" t="s">
        <v>8</v>
      </c>
      <c r="E183" s="122" t="s">
        <v>74</v>
      </c>
      <c r="F183" s="122" t="s">
        <v>211</v>
      </c>
      <c r="G183" s="122" t="s">
        <v>230</v>
      </c>
      <c r="H183" s="122" t="s">
        <v>76</v>
      </c>
      <c r="I183" s="136" t="s">
        <v>127</v>
      </c>
      <c r="J183" s="136" t="str">
        <f t="shared" si="53"/>
        <v>Scope 2Purchased non-renewable electricityItaliëkWhLocation-based</v>
      </c>
      <c r="K183" s="236">
        <v>0.42899999999999999</v>
      </c>
      <c r="L183" s="236">
        <v>0.35699999999999998</v>
      </c>
      <c r="M183" s="236">
        <v>0.33100000000000002</v>
      </c>
      <c r="N183" s="236">
        <v>0.33100000000000002</v>
      </c>
      <c r="O183" s="273"/>
      <c r="P183" s="273"/>
      <c r="Q183" s="122" t="s">
        <v>231</v>
      </c>
      <c r="R183" s="273"/>
      <c r="S183" s="144"/>
    </row>
    <row r="184" spans="2:19">
      <c r="B184" s="144"/>
      <c r="C184" s="122"/>
      <c r="D184" s="122" t="s">
        <v>8</v>
      </c>
      <c r="E184" s="122" t="s">
        <v>74</v>
      </c>
      <c r="F184" s="122" t="s">
        <v>212</v>
      </c>
      <c r="G184" s="122" t="s">
        <v>230</v>
      </c>
      <c r="H184" s="122" t="s">
        <v>76</v>
      </c>
      <c r="I184" s="136" t="s">
        <v>127</v>
      </c>
      <c r="J184" s="136" t="str">
        <f t="shared" si="53"/>
        <v>Scope 2Purchased non-renewable electricityLithuaniakWhLocation-based</v>
      </c>
      <c r="K184" s="236">
        <v>0.13200000000000001</v>
      </c>
      <c r="L184" s="236">
        <v>2.5999999999999999E-2</v>
      </c>
      <c r="M184" s="236">
        <v>0.24199999999999999</v>
      </c>
      <c r="N184" s="236">
        <v>0.24199999999999999</v>
      </c>
      <c r="O184" s="273"/>
      <c r="P184" s="273"/>
      <c r="Q184" s="122" t="s">
        <v>231</v>
      </c>
      <c r="R184" s="273"/>
      <c r="S184" s="144"/>
    </row>
    <row r="185" spans="2:19">
      <c r="B185" s="144"/>
      <c r="C185" s="122"/>
      <c r="D185" s="122" t="s">
        <v>8</v>
      </c>
      <c r="E185" s="122" t="s">
        <v>74</v>
      </c>
      <c r="F185" s="122" t="s">
        <v>213</v>
      </c>
      <c r="G185" s="122" t="s">
        <v>230</v>
      </c>
      <c r="H185" s="122" t="s">
        <v>76</v>
      </c>
      <c r="I185" s="136" t="s">
        <v>127</v>
      </c>
      <c r="J185" s="136" t="str">
        <f t="shared" si="53"/>
        <v>Scope 2Purchased non-renewable electricityLuxembourgkWhLocation-based</v>
      </c>
      <c r="K185" s="236">
        <v>2.1999999999999999E-2</v>
      </c>
      <c r="L185" s="236">
        <v>0.193</v>
      </c>
      <c r="M185" s="236">
        <v>0.15</v>
      </c>
      <c r="N185" s="236">
        <v>0.15</v>
      </c>
      <c r="O185" s="273"/>
      <c r="P185" s="273"/>
      <c r="Q185" s="122" t="s">
        <v>231</v>
      </c>
      <c r="R185" s="273"/>
      <c r="S185" s="144"/>
    </row>
    <row r="186" spans="2:19">
      <c r="B186" s="144"/>
      <c r="C186" s="122"/>
      <c r="D186" s="122" t="s">
        <v>8</v>
      </c>
      <c r="E186" s="122" t="s">
        <v>74</v>
      </c>
      <c r="F186" s="122" t="s">
        <v>215</v>
      </c>
      <c r="G186" s="122" t="s">
        <v>230</v>
      </c>
      <c r="H186" s="122" t="s">
        <v>76</v>
      </c>
      <c r="I186" s="136" t="s">
        <v>127</v>
      </c>
      <c r="J186" s="136" t="str">
        <f t="shared" si="53"/>
        <v>Scope 2Purchased non-renewable electricityLatviakWhLocation-based</v>
      </c>
      <c r="K186" s="236">
        <v>0.39300000000000002</v>
      </c>
      <c r="L186" s="236">
        <v>0.26900000000000002</v>
      </c>
      <c r="M186" s="236">
        <v>0.46400000000000002</v>
      </c>
      <c r="N186" s="236">
        <v>0.46400000000000002</v>
      </c>
      <c r="O186" s="273"/>
      <c r="P186" s="273"/>
      <c r="Q186" s="122" t="s">
        <v>231</v>
      </c>
      <c r="R186" s="273"/>
      <c r="S186" s="144"/>
    </row>
    <row r="187" spans="2:19">
      <c r="B187" s="144"/>
      <c r="C187" s="122"/>
      <c r="D187" s="122" t="s">
        <v>8</v>
      </c>
      <c r="E187" s="122" t="s">
        <v>74</v>
      </c>
      <c r="F187" s="122" t="s">
        <v>216</v>
      </c>
      <c r="G187" s="122" t="s">
        <v>230</v>
      </c>
      <c r="H187" s="122" t="s">
        <v>76</v>
      </c>
      <c r="I187" s="136" t="s">
        <v>127</v>
      </c>
      <c r="J187" s="136" t="str">
        <f t="shared" si="53"/>
        <v>Scope 2Purchased non-renewable electricityMaltakWhLocation-based</v>
      </c>
      <c r="K187" s="236">
        <v>0.33600000000000002</v>
      </c>
      <c r="L187" s="236">
        <v>0.60699999999999998</v>
      </c>
      <c r="M187" s="236">
        <v>0.39500000000000002</v>
      </c>
      <c r="N187" s="236">
        <v>0.53900000000000003</v>
      </c>
      <c r="O187" s="273"/>
      <c r="P187" s="273"/>
      <c r="Q187" s="122" t="s">
        <v>231</v>
      </c>
      <c r="R187" s="273"/>
      <c r="S187" s="144"/>
    </row>
    <row r="188" spans="2:19">
      <c r="B188" s="144"/>
      <c r="C188" s="122"/>
      <c r="D188" s="122" t="s">
        <v>8</v>
      </c>
      <c r="E188" s="122" t="s">
        <v>74</v>
      </c>
      <c r="F188" s="122" t="s">
        <v>217</v>
      </c>
      <c r="G188" s="122" t="s">
        <v>230</v>
      </c>
      <c r="H188" s="122" t="s">
        <v>76</v>
      </c>
      <c r="I188" s="136" t="s">
        <v>127</v>
      </c>
      <c r="J188" s="136" t="str">
        <f t="shared" si="53"/>
        <v>Scope 2Purchased non-renewable electricityNetherlandskWhLocation-based</v>
      </c>
      <c r="K188" s="236">
        <v>0.21099999999999999</v>
      </c>
      <c r="L188" s="236">
        <v>0.19800000000000001</v>
      </c>
      <c r="M188" s="236">
        <v>0.17299999999999999</v>
      </c>
      <c r="N188" s="236">
        <v>0.17299999999999999</v>
      </c>
      <c r="O188" s="273"/>
      <c r="P188" s="273"/>
      <c r="Q188" s="122" t="s">
        <v>231</v>
      </c>
      <c r="R188" s="273"/>
      <c r="S188" s="144"/>
    </row>
    <row r="189" spans="2:19">
      <c r="B189" s="144"/>
      <c r="C189" s="122"/>
      <c r="D189" s="122" t="s">
        <v>8</v>
      </c>
      <c r="E189" s="122" t="s">
        <v>74</v>
      </c>
      <c r="F189" s="122" t="s">
        <v>218</v>
      </c>
      <c r="G189" s="122" t="s">
        <v>230</v>
      </c>
      <c r="H189" s="122" t="s">
        <v>76</v>
      </c>
      <c r="I189" s="136" t="s">
        <v>127</v>
      </c>
      <c r="J189" s="136" t="str">
        <f t="shared" si="53"/>
        <v>Scope 2Purchased non-renewable electricityNorwaykWhLocation-based</v>
      </c>
      <c r="K189" s="236">
        <v>0.318</v>
      </c>
      <c r="L189" s="236">
        <v>0.309</v>
      </c>
      <c r="M189" s="236">
        <v>0.40899999999999997</v>
      </c>
      <c r="N189" s="236">
        <v>0.40899999999999997</v>
      </c>
      <c r="O189" s="273"/>
      <c r="P189" s="273"/>
      <c r="Q189" s="122" t="s">
        <v>231</v>
      </c>
      <c r="R189" s="273"/>
      <c r="S189" s="144"/>
    </row>
    <row r="190" spans="2:19">
      <c r="B190" s="144"/>
      <c r="C190" s="122"/>
      <c r="D190" s="122" t="s">
        <v>8</v>
      </c>
      <c r="E190" s="122" t="s">
        <v>74</v>
      </c>
      <c r="F190" s="122" t="s">
        <v>219</v>
      </c>
      <c r="G190" s="122" t="s">
        <v>230</v>
      </c>
      <c r="H190" s="122" t="s">
        <v>76</v>
      </c>
      <c r="I190" s="136" t="s">
        <v>127</v>
      </c>
      <c r="J190" s="136" t="str">
        <f t="shared" si="53"/>
        <v>Scope 2Purchased non-renewable electricityPolandkWhLocation-based</v>
      </c>
      <c r="K190" s="236">
        <v>0.754</v>
      </c>
      <c r="L190" s="236">
        <v>0.79500000000000004</v>
      </c>
      <c r="M190" s="236">
        <v>0.75600000000000001</v>
      </c>
      <c r="N190" s="236">
        <v>0.75600000000000001</v>
      </c>
      <c r="O190" s="273"/>
      <c r="P190" s="273"/>
      <c r="Q190" s="122" t="s">
        <v>231</v>
      </c>
      <c r="R190" s="273"/>
      <c r="S190" s="144"/>
    </row>
    <row r="191" spans="2:19">
      <c r="B191" s="144"/>
      <c r="C191" s="122"/>
      <c r="D191" s="122" t="s">
        <v>8</v>
      </c>
      <c r="E191" s="122" t="s">
        <v>74</v>
      </c>
      <c r="F191" s="122" t="s">
        <v>220</v>
      </c>
      <c r="G191" s="122" t="s">
        <v>230</v>
      </c>
      <c r="H191" s="122" t="s">
        <v>76</v>
      </c>
      <c r="I191" s="136" t="s">
        <v>127</v>
      </c>
      <c r="J191" s="136" t="str">
        <f t="shared" si="53"/>
        <v>Scope 2Purchased non-renewable electricityPortugalkWhLocation-based</v>
      </c>
      <c r="K191" s="236">
        <v>0.35499999999999998</v>
      </c>
      <c r="L191" s="236">
        <v>0.23599999999999999</v>
      </c>
      <c r="M191" s="236">
        <v>0.36399999999999999</v>
      </c>
      <c r="N191" s="236">
        <v>0.36399999999999999</v>
      </c>
      <c r="O191" s="273"/>
      <c r="P191" s="273"/>
      <c r="Q191" s="122" t="s">
        <v>231</v>
      </c>
      <c r="R191" s="273"/>
      <c r="S191" s="144"/>
    </row>
    <row r="192" spans="2:19">
      <c r="B192" s="144"/>
      <c r="C192" s="122"/>
      <c r="D192" s="122" t="s">
        <v>8</v>
      </c>
      <c r="E192" s="122" t="s">
        <v>74</v>
      </c>
      <c r="F192" s="122" t="s">
        <v>221</v>
      </c>
      <c r="G192" s="122" t="s">
        <v>230</v>
      </c>
      <c r="H192" s="122" t="s">
        <v>76</v>
      </c>
      <c r="I192" s="136" t="s">
        <v>127</v>
      </c>
      <c r="J192" s="136" t="str">
        <f t="shared" si="53"/>
        <v>Scope 2Purchased non-renewable electricityRomaniakWhLocation-based</v>
      </c>
      <c r="K192" s="236">
        <v>0.26300000000000001</v>
      </c>
      <c r="L192" s="236">
        <v>0.28100000000000003</v>
      </c>
      <c r="M192" s="236">
        <v>0.27200000000000002</v>
      </c>
      <c r="N192" s="236">
        <v>0.27200000000000002</v>
      </c>
      <c r="O192" s="273"/>
      <c r="P192" s="273"/>
      <c r="Q192" s="122" t="s">
        <v>231</v>
      </c>
      <c r="R192" s="273"/>
      <c r="S192" s="144"/>
    </row>
    <row r="193" spans="2:19">
      <c r="B193" s="144"/>
      <c r="C193" s="122"/>
      <c r="D193" s="122" t="s">
        <v>8</v>
      </c>
      <c r="E193" s="122" t="s">
        <v>74</v>
      </c>
      <c r="F193" s="122" t="s">
        <v>222</v>
      </c>
      <c r="G193" s="122" t="s">
        <v>230</v>
      </c>
      <c r="H193" s="122" t="s">
        <v>76</v>
      </c>
      <c r="I193" s="136" t="s">
        <v>127</v>
      </c>
      <c r="J193" s="136" t="str">
        <f t="shared" si="53"/>
        <v>Scope 2Purchased non-renewable electricityServiakWhLocation-based</v>
      </c>
      <c r="K193" s="236">
        <v>0.75600000000000001</v>
      </c>
      <c r="L193" s="236">
        <v>0.67800000000000005</v>
      </c>
      <c r="M193" s="236">
        <v>0.86599999999999999</v>
      </c>
      <c r="N193" s="236">
        <v>0.86599999999999999</v>
      </c>
      <c r="O193" s="273"/>
      <c r="P193" s="273"/>
      <c r="Q193" s="122" t="s">
        <v>231</v>
      </c>
      <c r="R193" s="273"/>
      <c r="S193" s="144"/>
    </row>
    <row r="194" spans="2:19">
      <c r="B194" s="144"/>
      <c r="C194" s="122"/>
      <c r="D194" s="122" t="s">
        <v>8</v>
      </c>
      <c r="E194" s="122" t="s">
        <v>74</v>
      </c>
      <c r="F194" s="122" t="s">
        <v>223</v>
      </c>
      <c r="G194" s="122" t="s">
        <v>230</v>
      </c>
      <c r="H194" s="122" t="s">
        <v>76</v>
      </c>
      <c r="I194" s="136" t="s">
        <v>127</v>
      </c>
      <c r="J194" s="136" t="str">
        <f t="shared" si="53"/>
        <v>Scope 2Purchased non-renewable electricitySwedenkWhLocation-based</v>
      </c>
      <c r="K194" s="236">
        <v>5.0000000000000001E-3</v>
      </c>
      <c r="L194" s="236">
        <v>8.0000000000000002E-3</v>
      </c>
      <c r="M194" s="236">
        <v>7.0000000000000001E-3</v>
      </c>
      <c r="N194" s="236">
        <v>7.0000000000000007E-2</v>
      </c>
      <c r="O194" s="273"/>
      <c r="P194" s="273"/>
      <c r="Q194" s="122" t="s">
        <v>231</v>
      </c>
      <c r="R194" s="273"/>
      <c r="S194" s="144"/>
    </row>
    <row r="195" spans="2:19">
      <c r="B195" s="144"/>
      <c r="C195" s="122"/>
      <c r="D195" s="122" t="s">
        <v>8</v>
      </c>
      <c r="E195" s="122" t="s">
        <v>74</v>
      </c>
      <c r="F195" s="122" t="s">
        <v>224</v>
      </c>
      <c r="G195" s="122" t="s">
        <v>230</v>
      </c>
      <c r="H195" s="122" t="s">
        <v>76</v>
      </c>
      <c r="I195" s="136" t="s">
        <v>127</v>
      </c>
      <c r="J195" s="136" t="str">
        <f t="shared" si="53"/>
        <v>Scope 2Purchased non-renewable electricitySloveniakWhLocation-based</v>
      </c>
      <c r="K195" s="236">
        <v>0.307</v>
      </c>
      <c r="L195" s="236">
        <v>0.375</v>
      </c>
      <c r="M195" s="236">
        <v>0.22700000000000001</v>
      </c>
      <c r="N195" s="236">
        <v>0.22700000000000001</v>
      </c>
      <c r="O195" s="273"/>
      <c r="P195" s="273"/>
      <c r="Q195" s="122" t="s">
        <v>231</v>
      </c>
      <c r="R195" s="273"/>
      <c r="S195" s="144"/>
    </row>
    <row r="196" spans="2:19">
      <c r="B196" s="144"/>
      <c r="C196" s="122"/>
      <c r="D196" s="122" t="s">
        <v>8</v>
      </c>
      <c r="E196" s="122" t="s">
        <v>74</v>
      </c>
      <c r="F196" s="122" t="s">
        <v>130</v>
      </c>
      <c r="G196" s="122" t="s">
        <v>230</v>
      </c>
      <c r="H196" s="122" t="s">
        <v>76</v>
      </c>
      <c r="I196" s="136" t="s">
        <v>127</v>
      </c>
      <c r="J196" s="136" t="str">
        <f t="shared" si="53"/>
        <v>Scope 2Purchased non-renewable electricityEuropekWhLocation-based</v>
      </c>
      <c r="K196" s="236">
        <v>0.40200000000000002</v>
      </c>
      <c r="L196" s="236">
        <v>0.442</v>
      </c>
      <c r="M196" s="236">
        <v>0.53100000000000003</v>
      </c>
      <c r="N196" s="236">
        <v>0.53100000000000003</v>
      </c>
      <c r="O196" s="273"/>
      <c r="P196" s="273"/>
      <c r="Q196" s="122" t="s">
        <v>231</v>
      </c>
      <c r="R196" s="273"/>
      <c r="S196" s="144"/>
    </row>
    <row r="197" spans="2:19">
      <c r="B197" s="144"/>
      <c r="C197" s="122"/>
      <c r="D197" s="122" t="s">
        <v>8</v>
      </c>
      <c r="E197" s="122" t="s">
        <v>74</v>
      </c>
      <c r="F197" s="122" t="s">
        <v>226</v>
      </c>
      <c r="G197" s="122" t="s">
        <v>230</v>
      </c>
      <c r="H197" s="122" t="s">
        <v>76</v>
      </c>
      <c r="I197" s="136" t="s">
        <v>127</v>
      </c>
      <c r="J197" s="136" t="str">
        <f t="shared" si="53"/>
        <v>Scope 2Purchased non-renewable electricitySlovakiakWhLocation-based</v>
      </c>
      <c r="K197" s="236">
        <v>0.17799999999999999</v>
      </c>
      <c r="L197" s="236">
        <v>0.15</v>
      </c>
      <c r="M197" s="236">
        <v>0.14699999999999999</v>
      </c>
      <c r="N197" s="236">
        <v>0.14699999999999999</v>
      </c>
      <c r="O197" s="273"/>
      <c r="P197" s="273"/>
      <c r="Q197" s="122" t="s">
        <v>231</v>
      </c>
      <c r="R197" s="273"/>
      <c r="S197" s="144"/>
    </row>
    <row r="198" spans="2:19">
      <c r="B198" s="144"/>
      <c r="C198" s="122"/>
      <c r="D198" s="122" t="s">
        <v>8</v>
      </c>
      <c r="E198" s="122" t="s">
        <v>74</v>
      </c>
      <c r="F198" s="122" t="s">
        <v>227</v>
      </c>
      <c r="G198" s="122" t="s">
        <v>230</v>
      </c>
      <c r="H198" s="122" t="s">
        <v>76</v>
      </c>
      <c r="I198" s="136" t="s">
        <v>127</v>
      </c>
      <c r="J198" s="136" t="str">
        <f t="shared" si="53"/>
        <v>Scope 2Purchased non-renewable electricityOtherskWhLocation-based</v>
      </c>
      <c r="K198" s="236">
        <v>0.68331567000000004</v>
      </c>
      <c r="L198" s="236">
        <v>0.68331567000000004</v>
      </c>
      <c r="M198" s="236">
        <v>0.68331567000000004</v>
      </c>
      <c r="N198" s="236">
        <v>0.68331567000000004</v>
      </c>
      <c r="O198" s="273"/>
      <c r="P198" s="273"/>
      <c r="Q198" s="122" t="s">
        <v>231</v>
      </c>
      <c r="R198" s="273"/>
      <c r="S198" s="144"/>
    </row>
    <row r="199" spans="2:19">
      <c r="B199" s="144"/>
      <c r="C199" s="122"/>
      <c r="D199" s="122"/>
      <c r="E199" s="122"/>
      <c r="F199" s="122"/>
      <c r="G199" s="122"/>
      <c r="H199" s="122"/>
      <c r="I199" s="136"/>
      <c r="J199" s="136"/>
      <c r="K199" s="236"/>
      <c r="L199" s="236"/>
      <c r="M199" s="236"/>
      <c r="N199" s="236"/>
      <c r="O199" s="141"/>
      <c r="P199" s="141"/>
      <c r="Q199" s="122"/>
      <c r="R199" s="136"/>
      <c r="S199" s="144"/>
    </row>
    <row r="200" spans="2:19">
      <c r="B200" s="144"/>
      <c r="C200" s="122"/>
      <c r="D200" s="122" t="s">
        <v>8</v>
      </c>
      <c r="E200" s="122" t="s">
        <v>74</v>
      </c>
      <c r="F200" s="122" t="s">
        <v>190</v>
      </c>
      <c r="G200" s="122" t="s">
        <v>230</v>
      </c>
      <c r="H200" s="122" t="s">
        <v>133</v>
      </c>
      <c r="I200" s="136" t="s">
        <v>127</v>
      </c>
      <c r="J200" s="136" t="str">
        <f>D200&amp;E200&amp;F200&amp;H200&amp;G200</f>
        <v>Scope 2Purchased non-renewable electricityAustriaMWhLocation-based</v>
      </c>
      <c r="K200" s="236">
        <f>K165*1000</f>
        <v>740</v>
      </c>
      <c r="L200" s="236">
        <f t="shared" ref="L200:N200" si="54">L165*1000</f>
        <v>670</v>
      </c>
      <c r="M200" s="236">
        <f t="shared" si="54"/>
        <v>69</v>
      </c>
      <c r="N200" s="236">
        <f t="shared" si="54"/>
        <v>690</v>
      </c>
      <c r="O200" s="273"/>
      <c r="P200" s="273"/>
      <c r="Q200" s="122" t="s">
        <v>231</v>
      </c>
      <c r="R200" s="273"/>
      <c r="S200" s="144"/>
    </row>
    <row r="201" spans="2:19">
      <c r="B201" s="144"/>
      <c r="C201" s="122"/>
      <c r="D201" s="122" t="s">
        <v>8</v>
      </c>
      <c r="E201" s="122" t="s">
        <v>74</v>
      </c>
      <c r="F201" s="122" t="s">
        <v>194</v>
      </c>
      <c r="G201" s="122" t="s">
        <v>230</v>
      </c>
      <c r="H201" s="122" t="s">
        <v>133</v>
      </c>
      <c r="I201" s="136" t="s">
        <v>127</v>
      </c>
      <c r="J201" s="136" t="str">
        <f t="shared" ref="J201:J233" si="55">D201&amp;E201&amp;F201&amp;H201&amp;G201</f>
        <v>Scope 2Purchased non-renewable electricityBelgiumMWhLocation-based</v>
      </c>
      <c r="K201" s="236">
        <f t="shared" ref="K201:N201" si="56">K166*1000</f>
        <v>129</v>
      </c>
      <c r="L201" s="236">
        <f t="shared" si="56"/>
        <v>105</v>
      </c>
      <c r="M201" s="236">
        <f t="shared" si="56"/>
        <v>100</v>
      </c>
      <c r="N201" s="236">
        <f t="shared" si="56"/>
        <v>100</v>
      </c>
      <c r="O201" s="273"/>
      <c r="P201" s="273"/>
      <c r="Q201" s="122" t="s">
        <v>231</v>
      </c>
      <c r="R201" s="273"/>
      <c r="S201" s="144"/>
    </row>
    <row r="202" spans="2:19">
      <c r="B202" s="144"/>
      <c r="C202" s="122"/>
      <c r="D202" s="122" t="s">
        <v>8</v>
      </c>
      <c r="E202" s="122" t="s">
        <v>74</v>
      </c>
      <c r="F202" s="122" t="s">
        <v>195</v>
      </c>
      <c r="G202" s="122" t="s">
        <v>230</v>
      </c>
      <c r="H202" s="122" t="s">
        <v>133</v>
      </c>
      <c r="I202" s="136" t="s">
        <v>127</v>
      </c>
      <c r="J202" s="136" t="str">
        <f t="shared" si="55"/>
        <v>Scope 2Purchased non-renewable electricityBulgariaMWhLocation-based</v>
      </c>
      <c r="K202" s="236">
        <f t="shared" ref="K202:N202" si="57">K167*1000</f>
        <v>372</v>
      </c>
      <c r="L202" s="236">
        <f t="shared" si="57"/>
        <v>404</v>
      </c>
      <c r="M202" s="236">
        <f t="shared" si="57"/>
        <v>508</v>
      </c>
      <c r="N202" s="236">
        <f t="shared" si="57"/>
        <v>508</v>
      </c>
      <c r="O202" s="273"/>
      <c r="P202" s="273"/>
      <c r="Q202" s="122" t="s">
        <v>231</v>
      </c>
      <c r="R202" s="273"/>
      <c r="S202" s="144"/>
    </row>
    <row r="203" spans="2:19">
      <c r="B203" s="144"/>
      <c r="C203" s="122"/>
      <c r="D203" s="122" t="s">
        <v>8</v>
      </c>
      <c r="E203" s="122" t="s">
        <v>74</v>
      </c>
      <c r="F203" s="122" t="s">
        <v>196</v>
      </c>
      <c r="G203" s="122" t="s">
        <v>230</v>
      </c>
      <c r="H203" s="122" t="s">
        <v>133</v>
      </c>
      <c r="I203" s="136" t="s">
        <v>127</v>
      </c>
      <c r="J203" s="136" t="str">
        <f t="shared" si="55"/>
        <v>Scope 2Purchased non-renewable electricitySwitzerlandMWhLocation-based</v>
      </c>
      <c r="K203" s="236">
        <f t="shared" ref="K203:N203" si="58">K168*1000</f>
        <v>12</v>
      </c>
      <c r="L203" s="236">
        <f t="shared" si="58"/>
        <v>10</v>
      </c>
      <c r="M203" s="236">
        <f t="shared" si="58"/>
        <v>3</v>
      </c>
      <c r="N203" s="236">
        <f t="shared" si="58"/>
        <v>30</v>
      </c>
      <c r="O203" s="273"/>
      <c r="P203" s="273"/>
      <c r="Q203" s="122" t="s">
        <v>231</v>
      </c>
      <c r="R203" s="273"/>
      <c r="S203" s="144"/>
    </row>
    <row r="204" spans="2:19">
      <c r="B204" s="144"/>
      <c r="C204" s="122"/>
      <c r="D204" s="122" t="s">
        <v>8</v>
      </c>
      <c r="E204" s="122" t="s">
        <v>74</v>
      </c>
      <c r="F204" s="122" t="s">
        <v>197</v>
      </c>
      <c r="G204" s="122" t="s">
        <v>230</v>
      </c>
      <c r="H204" s="122" t="s">
        <v>133</v>
      </c>
      <c r="I204" s="136" t="s">
        <v>127</v>
      </c>
      <c r="J204" s="136" t="str">
        <f t="shared" si="55"/>
        <v>Scope 2Purchased non-renewable electricityCyprusMWhLocation-based</v>
      </c>
      <c r="K204" s="236">
        <f t="shared" ref="K204:N204" si="59">K169*1000</f>
        <v>642</v>
      </c>
      <c r="L204" s="236">
        <f t="shared" si="59"/>
        <v>625</v>
      </c>
      <c r="M204" s="236">
        <f t="shared" si="59"/>
        <v>607</v>
      </c>
      <c r="N204" s="236">
        <f t="shared" si="59"/>
        <v>607</v>
      </c>
      <c r="O204" s="273"/>
      <c r="P204" s="273"/>
      <c r="Q204" s="122" t="s">
        <v>231</v>
      </c>
      <c r="R204" s="273"/>
      <c r="S204" s="144"/>
    </row>
    <row r="205" spans="2:19">
      <c r="B205" s="144"/>
      <c r="C205" s="122"/>
      <c r="D205" s="122" t="s">
        <v>8</v>
      </c>
      <c r="E205" s="122" t="s">
        <v>74</v>
      </c>
      <c r="F205" s="122" t="s">
        <v>198</v>
      </c>
      <c r="G205" s="122" t="s">
        <v>230</v>
      </c>
      <c r="H205" s="122" t="s">
        <v>133</v>
      </c>
      <c r="I205" s="136" t="s">
        <v>127</v>
      </c>
      <c r="J205" s="136" t="str">
        <f t="shared" si="55"/>
        <v>Scope 2Purchased non-renewable electricityCzech RepublicMWhLocation-based</v>
      </c>
      <c r="K205" s="236">
        <f t="shared" ref="K205:N205" si="60">K170*1000</f>
        <v>515</v>
      </c>
      <c r="L205" s="236">
        <f t="shared" si="60"/>
        <v>518</v>
      </c>
      <c r="M205" s="236">
        <f t="shared" si="60"/>
        <v>636</v>
      </c>
      <c r="N205" s="236">
        <f t="shared" si="60"/>
        <v>636</v>
      </c>
      <c r="O205" s="273"/>
      <c r="P205" s="273"/>
      <c r="Q205" s="122" t="s">
        <v>231</v>
      </c>
      <c r="R205" s="273"/>
      <c r="S205" s="144"/>
    </row>
    <row r="206" spans="2:19">
      <c r="B206" s="144"/>
      <c r="C206" s="122"/>
      <c r="D206" s="122" t="s">
        <v>8</v>
      </c>
      <c r="E206" s="122" t="s">
        <v>74</v>
      </c>
      <c r="F206" s="122" t="s">
        <v>199</v>
      </c>
      <c r="G206" s="122" t="s">
        <v>230</v>
      </c>
      <c r="H206" s="122" t="s">
        <v>133</v>
      </c>
      <c r="I206" s="136" t="s">
        <v>127</v>
      </c>
      <c r="J206" s="136" t="str">
        <f t="shared" si="55"/>
        <v>Scope 2Purchased non-renewable electricityGermanyMWhLocation-based</v>
      </c>
      <c r="K206" s="236">
        <f t="shared" ref="K206:N206" si="61">K171*1000</f>
        <v>184</v>
      </c>
      <c r="L206" s="236">
        <f t="shared" si="61"/>
        <v>240</v>
      </c>
      <c r="M206" s="236">
        <f t="shared" si="61"/>
        <v>186</v>
      </c>
      <c r="N206" s="236">
        <f t="shared" si="61"/>
        <v>186</v>
      </c>
      <c r="O206" s="273"/>
      <c r="P206" s="273"/>
      <c r="Q206" s="122" t="s">
        <v>231</v>
      </c>
      <c r="R206" s="273"/>
      <c r="S206" s="144"/>
    </row>
    <row r="207" spans="2:19">
      <c r="B207" s="144"/>
      <c r="C207" s="122"/>
      <c r="D207" s="122" t="s">
        <v>8</v>
      </c>
      <c r="E207" s="122" t="s">
        <v>74</v>
      </c>
      <c r="F207" s="122" t="s">
        <v>200</v>
      </c>
      <c r="G207" s="122" t="s">
        <v>230</v>
      </c>
      <c r="H207" s="122" t="s">
        <v>133</v>
      </c>
      <c r="I207" s="136" t="s">
        <v>127</v>
      </c>
      <c r="J207" s="136" t="str">
        <f t="shared" si="55"/>
        <v>Scope 2Purchased non-renewable electricityDenmarkMWhLocation-based</v>
      </c>
      <c r="K207" s="236">
        <f t="shared" ref="K207:N207" si="62">K172*1000</f>
        <v>325</v>
      </c>
      <c r="L207" s="236">
        <f t="shared" si="62"/>
        <v>357</v>
      </c>
      <c r="M207" s="236">
        <f t="shared" si="62"/>
        <v>332</v>
      </c>
      <c r="N207" s="236">
        <f t="shared" si="62"/>
        <v>332</v>
      </c>
      <c r="O207" s="273"/>
      <c r="P207" s="273"/>
      <c r="Q207" s="122" t="s">
        <v>231</v>
      </c>
      <c r="R207" s="273"/>
      <c r="S207" s="144"/>
    </row>
    <row r="208" spans="2:19">
      <c r="B208" s="144"/>
      <c r="C208" s="122"/>
      <c r="D208" s="122" t="s">
        <v>8</v>
      </c>
      <c r="E208" s="122" t="s">
        <v>74</v>
      </c>
      <c r="F208" s="122" t="s">
        <v>201</v>
      </c>
      <c r="G208" s="122" t="s">
        <v>230</v>
      </c>
      <c r="H208" s="122" t="s">
        <v>133</v>
      </c>
      <c r="I208" s="136" t="s">
        <v>127</v>
      </c>
      <c r="J208" s="136" t="str">
        <f t="shared" si="55"/>
        <v>Scope 2Purchased non-renewable electricityEstoniaMWhLocation-based</v>
      </c>
      <c r="K208" s="236">
        <f t="shared" ref="K208:N208" si="63">K173*1000</f>
        <v>492</v>
      </c>
      <c r="L208" s="236">
        <f t="shared" si="63"/>
        <v>542</v>
      </c>
      <c r="M208" s="236">
        <f t="shared" si="63"/>
        <v>602</v>
      </c>
      <c r="N208" s="236">
        <f t="shared" si="63"/>
        <v>602</v>
      </c>
      <c r="O208" s="273"/>
      <c r="P208" s="273"/>
      <c r="Q208" s="122" t="s">
        <v>231</v>
      </c>
      <c r="R208" s="273"/>
      <c r="S208" s="144"/>
    </row>
    <row r="209" spans="2:19">
      <c r="B209" s="144"/>
      <c r="C209" s="122"/>
      <c r="D209" s="122" t="s">
        <v>8</v>
      </c>
      <c r="E209" s="122" t="s">
        <v>74</v>
      </c>
      <c r="F209" s="122" t="s">
        <v>202</v>
      </c>
      <c r="G209" s="122" t="s">
        <v>230</v>
      </c>
      <c r="H209" s="122" t="s">
        <v>133</v>
      </c>
      <c r="I209" s="136" t="s">
        <v>127</v>
      </c>
      <c r="J209" s="136" t="str">
        <f t="shared" si="55"/>
        <v>Scope 2Purchased non-renewable electricitySpainMWhLocation-based</v>
      </c>
      <c r="K209" s="236">
        <f t="shared" ref="K209:N209" si="64">K174*1000</f>
        <v>185</v>
      </c>
      <c r="L209" s="236">
        <f t="shared" si="64"/>
        <v>194</v>
      </c>
      <c r="M209" s="236">
        <f t="shared" si="64"/>
        <v>171</v>
      </c>
      <c r="N209" s="236">
        <f t="shared" si="64"/>
        <v>171</v>
      </c>
      <c r="O209" s="273"/>
      <c r="P209" s="273"/>
      <c r="Q209" s="122" t="s">
        <v>231</v>
      </c>
      <c r="R209" s="273"/>
      <c r="S209" s="144"/>
    </row>
    <row r="210" spans="2:19">
      <c r="B210" s="144"/>
      <c r="C210" s="122"/>
      <c r="D210" s="122" t="s">
        <v>8</v>
      </c>
      <c r="E210" s="122" t="s">
        <v>74</v>
      </c>
      <c r="F210" s="122" t="s">
        <v>203</v>
      </c>
      <c r="G210" s="122" t="s">
        <v>230</v>
      </c>
      <c r="H210" s="122" t="s">
        <v>133</v>
      </c>
      <c r="I210" s="136" t="s">
        <v>127</v>
      </c>
      <c r="J210" s="136" t="str">
        <f t="shared" si="55"/>
        <v>Scope 2Purchased non-renewable electricityFinlandMWhLocation-based</v>
      </c>
      <c r="K210" s="236">
        <f t="shared" ref="K210:N210" si="65">K175*1000</f>
        <v>181</v>
      </c>
      <c r="L210" s="236">
        <f t="shared" si="65"/>
        <v>186</v>
      </c>
      <c r="M210" s="236">
        <f t="shared" si="65"/>
        <v>264</v>
      </c>
      <c r="N210" s="236">
        <f t="shared" si="65"/>
        <v>264</v>
      </c>
      <c r="O210" s="273"/>
      <c r="P210" s="273"/>
      <c r="Q210" s="122" t="s">
        <v>231</v>
      </c>
      <c r="R210" s="273"/>
      <c r="S210" s="144"/>
    </row>
    <row r="211" spans="2:19">
      <c r="B211" s="144"/>
      <c r="C211" s="122"/>
      <c r="D211" s="122" t="s">
        <v>8</v>
      </c>
      <c r="E211" s="122" t="s">
        <v>74</v>
      </c>
      <c r="F211" s="122" t="s">
        <v>204</v>
      </c>
      <c r="G211" s="122" t="s">
        <v>230</v>
      </c>
      <c r="H211" s="122" t="s">
        <v>133</v>
      </c>
      <c r="I211" s="136" t="s">
        <v>127</v>
      </c>
      <c r="J211" s="136" t="str">
        <f t="shared" si="55"/>
        <v>Scope 2Purchased non-renewable electricityFranceMWhLocation-based</v>
      </c>
      <c r="K211" s="236">
        <f t="shared" ref="K211:N211" si="66">K176*1000</f>
        <v>53</v>
      </c>
      <c r="L211" s="236">
        <f t="shared" si="66"/>
        <v>42</v>
      </c>
      <c r="M211" s="236">
        <f t="shared" si="66"/>
        <v>107</v>
      </c>
      <c r="N211" s="236">
        <f t="shared" si="66"/>
        <v>107</v>
      </c>
      <c r="O211" s="273"/>
      <c r="P211" s="273"/>
      <c r="Q211" s="122" t="s">
        <v>231</v>
      </c>
      <c r="R211" s="273"/>
      <c r="S211" s="144"/>
    </row>
    <row r="212" spans="2:19">
      <c r="B212" s="144"/>
      <c r="C212" s="122"/>
      <c r="D212" s="122" t="s">
        <v>8</v>
      </c>
      <c r="E212" s="122" t="s">
        <v>74</v>
      </c>
      <c r="F212" s="122" t="s">
        <v>205</v>
      </c>
      <c r="G212" s="122" t="s">
        <v>230</v>
      </c>
      <c r="H212" s="122" t="s">
        <v>133</v>
      </c>
      <c r="I212" s="136" t="s">
        <v>127</v>
      </c>
      <c r="J212" s="136" t="str">
        <f t="shared" si="55"/>
        <v>Scope 2Purchased non-renewable electricityGreat BritainMWhLocation-based</v>
      </c>
      <c r="K212" s="236">
        <f t="shared" ref="K212:N212" si="67">K177*1000</f>
        <v>135</v>
      </c>
      <c r="L212" s="236">
        <f t="shared" si="67"/>
        <v>140</v>
      </c>
      <c r="M212" s="236">
        <f t="shared" si="67"/>
        <v>188</v>
      </c>
      <c r="N212" s="236">
        <f t="shared" si="67"/>
        <v>188</v>
      </c>
      <c r="O212" s="273"/>
      <c r="P212" s="273"/>
      <c r="Q212" s="122" t="s">
        <v>231</v>
      </c>
      <c r="R212" s="273"/>
      <c r="S212" s="144"/>
    </row>
    <row r="213" spans="2:19">
      <c r="B213" s="144"/>
      <c r="C213" s="122"/>
      <c r="D213" s="122" t="s">
        <v>8</v>
      </c>
      <c r="E213" s="122" t="s">
        <v>74</v>
      </c>
      <c r="F213" s="122" t="s">
        <v>206</v>
      </c>
      <c r="G213" s="122" t="s">
        <v>230</v>
      </c>
      <c r="H213" s="122" t="s">
        <v>133</v>
      </c>
      <c r="I213" s="136" t="s">
        <v>127</v>
      </c>
      <c r="J213" s="136" t="str">
        <f t="shared" si="55"/>
        <v>Scope 2Purchased non-renewable electricityGreeceMWhLocation-based</v>
      </c>
      <c r="K213" s="236">
        <f t="shared" ref="K213:N213" si="68">K178*1000</f>
        <v>459</v>
      </c>
      <c r="L213" s="236">
        <f t="shared" si="68"/>
        <v>410</v>
      </c>
      <c r="M213" s="236">
        <f t="shared" si="68"/>
        <v>390</v>
      </c>
      <c r="N213" s="236">
        <f t="shared" si="68"/>
        <v>390</v>
      </c>
      <c r="O213" s="273"/>
      <c r="P213" s="273"/>
      <c r="Q213" s="122" t="s">
        <v>231</v>
      </c>
      <c r="R213" s="273"/>
      <c r="S213" s="144"/>
    </row>
    <row r="214" spans="2:19">
      <c r="B214" s="144"/>
      <c r="C214" s="122"/>
      <c r="D214" s="122" t="s">
        <v>8</v>
      </c>
      <c r="E214" s="122" t="s">
        <v>74</v>
      </c>
      <c r="F214" s="122" t="s">
        <v>207</v>
      </c>
      <c r="G214" s="122" t="s">
        <v>230</v>
      </c>
      <c r="H214" s="122" t="s">
        <v>133</v>
      </c>
      <c r="I214" s="136" t="s">
        <v>127</v>
      </c>
      <c r="J214" s="136" t="str">
        <f t="shared" si="55"/>
        <v>Scope 2Purchased non-renewable electricityCroatiaMWhLocation-based</v>
      </c>
      <c r="K214" s="236">
        <f t="shared" ref="K214:N214" si="69">K179*1000</f>
        <v>398</v>
      </c>
      <c r="L214" s="236">
        <f t="shared" si="69"/>
        <v>375</v>
      </c>
      <c r="M214" s="236">
        <f t="shared" si="69"/>
        <v>385</v>
      </c>
      <c r="N214" s="236">
        <f t="shared" si="69"/>
        <v>385</v>
      </c>
      <c r="O214" s="273"/>
      <c r="P214" s="273"/>
      <c r="Q214" s="122" t="s">
        <v>231</v>
      </c>
      <c r="R214" s="273"/>
      <c r="S214" s="144"/>
    </row>
    <row r="215" spans="2:19">
      <c r="B215" s="144"/>
      <c r="C215" s="122"/>
      <c r="D215" s="122" t="s">
        <v>8</v>
      </c>
      <c r="E215" s="122" t="s">
        <v>74</v>
      </c>
      <c r="F215" s="122" t="s">
        <v>208</v>
      </c>
      <c r="G215" s="122" t="s">
        <v>230</v>
      </c>
      <c r="H215" s="122" t="s">
        <v>133</v>
      </c>
      <c r="I215" s="136" t="s">
        <v>127</v>
      </c>
      <c r="J215" s="136" t="str">
        <f t="shared" si="55"/>
        <v>Scope 2Purchased non-renewable electricityHungaryMWhLocation-based</v>
      </c>
      <c r="K215" s="236">
        <f t="shared" ref="K215:N215" si="70">K180*1000</f>
        <v>251</v>
      </c>
      <c r="L215" s="236">
        <f t="shared" si="70"/>
        <v>271</v>
      </c>
      <c r="M215" s="236">
        <f t="shared" si="70"/>
        <v>293</v>
      </c>
      <c r="N215" s="236">
        <f t="shared" si="70"/>
        <v>293</v>
      </c>
      <c r="O215" s="273"/>
      <c r="P215" s="273"/>
      <c r="Q215" s="122" t="s">
        <v>231</v>
      </c>
      <c r="R215" s="273"/>
      <c r="S215" s="144"/>
    </row>
    <row r="216" spans="2:19">
      <c r="B216" s="144"/>
      <c r="C216" s="122"/>
      <c r="D216" s="122" t="s">
        <v>8</v>
      </c>
      <c r="E216" s="122" t="s">
        <v>74</v>
      </c>
      <c r="F216" s="122" t="s">
        <v>209</v>
      </c>
      <c r="G216" s="122" t="s">
        <v>230</v>
      </c>
      <c r="H216" s="122" t="s">
        <v>133</v>
      </c>
      <c r="I216" s="136" t="s">
        <v>127</v>
      </c>
      <c r="J216" s="136" t="str">
        <f t="shared" si="55"/>
        <v>Scope 2Purchased non-renewable electricityIrelandMWhLocation-based</v>
      </c>
      <c r="K216" s="236">
        <f t="shared" ref="K216:N216" si="71">K181*1000</f>
        <v>137</v>
      </c>
      <c r="L216" s="236">
        <f t="shared" si="71"/>
        <v>152</v>
      </c>
      <c r="M216" s="236">
        <f t="shared" si="71"/>
        <v>104</v>
      </c>
      <c r="N216" s="236">
        <f t="shared" si="71"/>
        <v>104</v>
      </c>
      <c r="O216" s="273"/>
      <c r="P216" s="273"/>
      <c r="Q216" s="122" t="s">
        <v>231</v>
      </c>
      <c r="R216" s="273"/>
      <c r="S216" s="144"/>
    </row>
    <row r="217" spans="2:19">
      <c r="B217" s="144"/>
      <c r="C217" s="122"/>
      <c r="D217" s="122" t="s">
        <v>8</v>
      </c>
      <c r="E217" s="122" t="s">
        <v>74</v>
      </c>
      <c r="F217" s="122" t="s">
        <v>210</v>
      </c>
      <c r="G217" s="122" t="s">
        <v>230</v>
      </c>
      <c r="H217" s="122" t="s">
        <v>133</v>
      </c>
      <c r="I217" s="136" t="s">
        <v>127</v>
      </c>
      <c r="J217" s="136" t="str">
        <f t="shared" si="55"/>
        <v>Scope 2Purchased non-renewable electricityIcelandMWhLocation-based</v>
      </c>
      <c r="K217" s="236">
        <f t="shared" ref="K217:N217" si="72">K182*1000</f>
        <v>313</v>
      </c>
      <c r="L217" s="236">
        <f t="shared" si="72"/>
        <v>353</v>
      </c>
      <c r="M217" s="236">
        <f t="shared" si="72"/>
        <v>432</v>
      </c>
      <c r="N217" s="236">
        <f t="shared" si="72"/>
        <v>432</v>
      </c>
      <c r="O217" s="273"/>
      <c r="P217" s="273"/>
      <c r="Q217" s="122" t="s">
        <v>231</v>
      </c>
      <c r="R217" s="273"/>
      <c r="S217" s="144"/>
    </row>
    <row r="218" spans="2:19">
      <c r="B218" s="144"/>
      <c r="C218" s="122"/>
      <c r="D218" s="122" t="s">
        <v>8</v>
      </c>
      <c r="E218" s="122" t="s">
        <v>74</v>
      </c>
      <c r="F218" s="122" t="s">
        <v>211</v>
      </c>
      <c r="G218" s="122" t="s">
        <v>230</v>
      </c>
      <c r="H218" s="122" t="s">
        <v>133</v>
      </c>
      <c r="I218" s="136" t="s">
        <v>127</v>
      </c>
      <c r="J218" s="136" t="str">
        <f t="shared" si="55"/>
        <v>Scope 2Purchased non-renewable electricityItaliëMWhLocation-based</v>
      </c>
      <c r="K218" s="236">
        <f t="shared" ref="K218:N218" si="73">K183*1000</f>
        <v>429</v>
      </c>
      <c r="L218" s="236">
        <f t="shared" si="73"/>
        <v>357</v>
      </c>
      <c r="M218" s="236">
        <f t="shared" si="73"/>
        <v>331</v>
      </c>
      <c r="N218" s="236">
        <f t="shared" si="73"/>
        <v>331</v>
      </c>
      <c r="O218" s="273"/>
      <c r="P218" s="273"/>
      <c r="Q218" s="122" t="s">
        <v>231</v>
      </c>
      <c r="R218" s="273"/>
      <c r="S218" s="144"/>
    </row>
    <row r="219" spans="2:19">
      <c r="B219" s="144"/>
      <c r="C219" s="122"/>
      <c r="D219" s="122" t="s">
        <v>8</v>
      </c>
      <c r="E219" s="122" t="s">
        <v>74</v>
      </c>
      <c r="F219" s="122" t="s">
        <v>212</v>
      </c>
      <c r="G219" s="122" t="s">
        <v>230</v>
      </c>
      <c r="H219" s="122" t="s">
        <v>133</v>
      </c>
      <c r="I219" s="136" t="s">
        <v>127</v>
      </c>
      <c r="J219" s="136" t="str">
        <f t="shared" si="55"/>
        <v>Scope 2Purchased non-renewable electricityLithuaniaMWhLocation-based</v>
      </c>
      <c r="K219" s="236">
        <f t="shared" ref="K219:N219" si="74">K184*1000</f>
        <v>132</v>
      </c>
      <c r="L219" s="236">
        <f t="shared" si="74"/>
        <v>26</v>
      </c>
      <c r="M219" s="236">
        <f t="shared" si="74"/>
        <v>242</v>
      </c>
      <c r="N219" s="236">
        <f t="shared" si="74"/>
        <v>242</v>
      </c>
      <c r="O219" s="273"/>
      <c r="P219" s="273"/>
      <c r="Q219" s="122" t="s">
        <v>231</v>
      </c>
      <c r="R219" s="273"/>
      <c r="S219" s="144"/>
    </row>
    <row r="220" spans="2:19">
      <c r="B220" s="144"/>
      <c r="C220" s="122"/>
      <c r="D220" s="122" t="s">
        <v>8</v>
      </c>
      <c r="E220" s="122" t="s">
        <v>74</v>
      </c>
      <c r="F220" s="122" t="s">
        <v>213</v>
      </c>
      <c r="G220" s="122" t="s">
        <v>230</v>
      </c>
      <c r="H220" s="122" t="s">
        <v>133</v>
      </c>
      <c r="I220" s="136" t="s">
        <v>127</v>
      </c>
      <c r="J220" s="136" t="str">
        <f t="shared" si="55"/>
        <v>Scope 2Purchased non-renewable electricityLuxembourgMWhLocation-based</v>
      </c>
      <c r="K220" s="236">
        <f t="shared" ref="K220:N220" si="75">K185*1000</f>
        <v>22</v>
      </c>
      <c r="L220" s="236">
        <f t="shared" si="75"/>
        <v>193</v>
      </c>
      <c r="M220" s="236">
        <f t="shared" si="75"/>
        <v>150</v>
      </c>
      <c r="N220" s="236">
        <f t="shared" si="75"/>
        <v>150</v>
      </c>
      <c r="O220" s="273"/>
      <c r="P220" s="273"/>
      <c r="Q220" s="122" t="s">
        <v>231</v>
      </c>
      <c r="R220" s="273"/>
      <c r="S220" s="144"/>
    </row>
    <row r="221" spans="2:19">
      <c r="B221" s="144"/>
      <c r="C221" s="122"/>
      <c r="D221" s="122" t="s">
        <v>8</v>
      </c>
      <c r="E221" s="122" t="s">
        <v>74</v>
      </c>
      <c r="F221" s="122" t="s">
        <v>215</v>
      </c>
      <c r="G221" s="122" t="s">
        <v>230</v>
      </c>
      <c r="H221" s="122" t="s">
        <v>133</v>
      </c>
      <c r="I221" s="136" t="s">
        <v>127</v>
      </c>
      <c r="J221" s="136" t="str">
        <f t="shared" si="55"/>
        <v>Scope 2Purchased non-renewable electricityLatviaMWhLocation-based</v>
      </c>
      <c r="K221" s="236">
        <f t="shared" ref="K221:N221" si="76">K186*1000</f>
        <v>393</v>
      </c>
      <c r="L221" s="236">
        <f t="shared" si="76"/>
        <v>269</v>
      </c>
      <c r="M221" s="236">
        <f t="shared" si="76"/>
        <v>464</v>
      </c>
      <c r="N221" s="236">
        <f t="shared" si="76"/>
        <v>464</v>
      </c>
      <c r="O221" s="273"/>
      <c r="P221" s="273"/>
      <c r="Q221" s="122" t="s">
        <v>231</v>
      </c>
      <c r="R221" s="273"/>
      <c r="S221" s="144"/>
    </row>
    <row r="222" spans="2:19">
      <c r="B222" s="144"/>
      <c r="C222" s="122"/>
      <c r="D222" s="122" t="s">
        <v>8</v>
      </c>
      <c r="E222" s="122" t="s">
        <v>74</v>
      </c>
      <c r="F222" s="122" t="s">
        <v>216</v>
      </c>
      <c r="G222" s="122" t="s">
        <v>230</v>
      </c>
      <c r="H222" s="122" t="s">
        <v>133</v>
      </c>
      <c r="I222" s="136" t="s">
        <v>127</v>
      </c>
      <c r="J222" s="136" t="str">
        <f t="shared" si="55"/>
        <v>Scope 2Purchased non-renewable electricityMaltaMWhLocation-based</v>
      </c>
      <c r="K222" s="236">
        <f t="shared" ref="K222:N222" si="77">K187*1000</f>
        <v>336</v>
      </c>
      <c r="L222" s="236">
        <f t="shared" si="77"/>
        <v>607</v>
      </c>
      <c r="M222" s="236">
        <f t="shared" si="77"/>
        <v>395</v>
      </c>
      <c r="N222" s="236">
        <f t="shared" si="77"/>
        <v>539</v>
      </c>
      <c r="O222" s="273"/>
      <c r="P222" s="273"/>
      <c r="Q222" s="122" t="s">
        <v>231</v>
      </c>
      <c r="R222" s="273"/>
      <c r="S222" s="144"/>
    </row>
    <row r="223" spans="2:19">
      <c r="B223" s="144"/>
      <c r="C223" s="122"/>
      <c r="D223" s="122" t="s">
        <v>8</v>
      </c>
      <c r="E223" s="122" t="s">
        <v>74</v>
      </c>
      <c r="F223" s="122" t="s">
        <v>217</v>
      </c>
      <c r="G223" s="122" t="s">
        <v>230</v>
      </c>
      <c r="H223" s="122" t="s">
        <v>133</v>
      </c>
      <c r="I223" s="136" t="s">
        <v>127</v>
      </c>
      <c r="J223" s="136" t="str">
        <f t="shared" si="55"/>
        <v>Scope 2Purchased non-renewable electricityNetherlandsMWhLocation-based</v>
      </c>
      <c r="K223" s="236">
        <f t="shared" ref="K223:N223" si="78">K188*1000</f>
        <v>211</v>
      </c>
      <c r="L223" s="236">
        <f t="shared" si="78"/>
        <v>198</v>
      </c>
      <c r="M223" s="236">
        <f t="shared" si="78"/>
        <v>173</v>
      </c>
      <c r="N223" s="236">
        <f t="shared" si="78"/>
        <v>173</v>
      </c>
      <c r="O223" s="273"/>
      <c r="P223" s="273"/>
      <c r="Q223" s="122" t="s">
        <v>231</v>
      </c>
      <c r="R223" s="273"/>
      <c r="S223" s="144"/>
    </row>
    <row r="224" spans="2:19">
      <c r="B224" s="144"/>
      <c r="C224" s="122"/>
      <c r="D224" s="122" t="s">
        <v>8</v>
      </c>
      <c r="E224" s="122" t="s">
        <v>74</v>
      </c>
      <c r="F224" s="122" t="s">
        <v>218</v>
      </c>
      <c r="G224" s="122" t="s">
        <v>230</v>
      </c>
      <c r="H224" s="122" t="s">
        <v>133</v>
      </c>
      <c r="I224" s="136" t="s">
        <v>127</v>
      </c>
      <c r="J224" s="136" t="str">
        <f t="shared" si="55"/>
        <v>Scope 2Purchased non-renewable electricityNorwayMWhLocation-based</v>
      </c>
      <c r="K224" s="236">
        <f t="shared" ref="K224:N224" si="79">K189*1000</f>
        <v>318</v>
      </c>
      <c r="L224" s="236">
        <f t="shared" si="79"/>
        <v>309</v>
      </c>
      <c r="M224" s="236">
        <f t="shared" si="79"/>
        <v>409</v>
      </c>
      <c r="N224" s="236">
        <f t="shared" si="79"/>
        <v>409</v>
      </c>
      <c r="O224" s="273"/>
      <c r="P224" s="273"/>
      <c r="Q224" s="122" t="s">
        <v>231</v>
      </c>
      <c r="R224" s="273"/>
      <c r="S224" s="144"/>
    </row>
    <row r="225" spans="2:19">
      <c r="B225" s="144"/>
      <c r="C225" s="122"/>
      <c r="D225" s="122" t="s">
        <v>8</v>
      </c>
      <c r="E225" s="122" t="s">
        <v>74</v>
      </c>
      <c r="F225" s="122" t="s">
        <v>219</v>
      </c>
      <c r="G225" s="122" t="s">
        <v>230</v>
      </c>
      <c r="H225" s="122" t="s">
        <v>133</v>
      </c>
      <c r="I225" s="136" t="s">
        <v>127</v>
      </c>
      <c r="J225" s="136" t="str">
        <f t="shared" si="55"/>
        <v>Scope 2Purchased non-renewable electricityPolandMWhLocation-based</v>
      </c>
      <c r="K225" s="236">
        <f t="shared" ref="K225:N225" si="80">K190*1000</f>
        <v>754</v>
      </c>
      <c r="L225" s="236">
        <f t="shared" si="80"/>
        <v>795</v>
      </c>
      <c r="M225" s="236">
        <f t="shared" si="80"/>
        <v>756</v>
      </c>
      <c r="N225" s="236">
        <f t="shared" si="80"/>
        <v>756</v>
      </c>
      <c r="O225" s="273"/>
      <c r="P225" s="273"/>
      <c r="Q225" s="122" t="s">
        <v>231</v>
      </c>
      <c r="R225" s="273"/>
      <c r="S225" s="144"/>
    </row>
    <row r="226" spans="2:19">
      <c r="B226" s="144"/>
      <c r="C226" s="122"/>
      <c r="D226" s="122" t="s">
        <v>8</v>
      </c>
      <c r="E226" s="122" t="s">
        <v>74</v>
      </c>
      <c r="F226" s="122" t="s">
        <v>220</v>
      </c>
      <c r="G226" s="122" t="s">
        <v>230</v>
      </c>
      <c r="H226" s="122" t="s">
        <v>133</v>
      </c>
      <c r="I226" s="136" t="s">
        <v>127</v>
      </c>
      <c r="J226" s="136" t="str">
        <f t="shared" si="55"/>
        <v>Scope 2Purchased non-renewable electricityPortugalMWhLocation-based</v>
      </c>
      <c r="K226" s="236">
        <f t="shared" ref="K226:N226" si="81">K191*1000</f>
        <v>355</v>
      </c>
      <c r="L226" s="236">
        <f t="shared" si="81"/>
        <v>236</v>
      </c>
      <c r="M226" s="236">
        <f t="shared" si="81"/>
        <v>364</v>
      </c>
      <c r="N226" s="236">
        <f t="shared" si="81"/>
        <v>364</v>
      </c>
      <c r="O226" s="273"/>
      <c r="P226" s="273"/>
      <c r="Q226" s="122" t="s">
        <v>231</v>
      </c>
      <c r="R226" s="273"/>
      <c r="S226" s="144"/>
    </row>
    <row r="227" spans="2:19">
      <c r="B227" s="144"/>
      <c r="C227" s="122"/>
      <c r="D227" s="122" t="s">
        <v>8</v>
      </c>
      <c r="E227" s="122" t="s">
        <v>74</v>
      </c>
      <c r="F227" s="122" t="s">
        <v>221</v>
      </c>
      <c r="G227" s="122" t="s">
        <v>230</v>
      </c>
      <c r="H227" s="122" t="s">
        <v>133</v>
      </c>
      <c r="I227" s="136" t="s">
        <v>127</v>
      </c>
      <c r="J227" s="136" t="str">
        <f t="shared" si="55"/>
        <v>Scope 2Purchased non-renewable electricityRomaniaMWhLocation-based</v>
      </c>
      <c r="K227" s="236">
        <f t="shared" ref="K227:N227" si="82">K192*1000</f>
        <v>263</v>
      </c>
      <c r="L227" s="236">
        <f t="shared" si="82"/>
        <v>281</v>
      </c>
      <c r="M227" s="236">
        <f t="shared" si="82"/>
        <v>272</v>
      </c>
      <c r="N227" s="236">
        <f t="shared" si="82"/>
        <v>272</v>
      </c>
      <c r="O227" s="273"/>
      <c r="P227" s="273"/>
      <c r="Q227" s="122" t="s">
        <v>231</v>
      </c>
      <c r="R227" s="273"/>
      <c r="S227" s="144"/>
    </row>
    <row r="228" spans="2:19">
      <c r="B228" s="144"/>
      <c r="C228" s="122"/>
      <c r="D228" s="122" t="s">
        <v>8</v>
      </c>
      <c r="E228" s="122" t="s">
        <v>74</v>
      </c>
      <c r="F228" s="122" t="s">
        <v>222</v>
      </c>
      <c r="G228" s="122" t="s">
        <v>230</v>
      </c>
      <c r="H228" s="122" t="s">
        <v>133</v>
      </c>
      <c r="I228" s="136" t="s">
        <v>127</v>
      </c>
      <c r="J228" s="136" t="str">
        <f t="shared" si="55"/>
        <v>Scope 2Purchased non-renewable electricityServiaMWhLocation-based</v>
      </c>
      <c r="K228" s="236">
        <f t="shared" ref="K228:N228" si="83">K193*1000</f>
        <v>756</v>
      </c>
      <c r="L228" s="236">
        <f t="shared" si="83"/>
        <v>678</v>
      </c>
      <c r="M228" s="236">
        <f t="shared" si="83"/>
        <v>866</v>
      </c>
      <c r="N228" s="236">
        <f t="shared" si="83"/>
        <v>866</v>
      </c>
      <c r="O228" s="273"/>
      <c r="P228" s="273"/>
      <c r="Q228" s="122" t="s">
        <v>231</v>
      </c>
      <c r="R228" s="273"/>
      <c r="S228" s="144"/>
    </row>
    <row r="229" spans="2:19">
      <c r="B229" s="144"/>
      <c r="C229" s="122"/>
      <c r="D229" s="122" t="s">
        <v>8</v>
      </c>
      <c r="E229" s="122" t="s">
        <v>74</v>
      </c>
      <c r="F229" s="122" t="s">
        <v>223</v>
      </c>
      <c r="G229" s="122" t="s">
        <v>230</v>
      </c>
      <c r="H229" s="122" t="s">
        <v>133</v>
      </c>
      <c r="I229" s="136" t="s">
        <v>127</v>
      </c>
      <c r="J229" s="136" t="str">
        <f t="shared" si="55"/>
        <v>Scope 2Purchased non-renewable electricitySwedenMWhLocation-based</v>
      </c>
      <c r="K229" s="236">
        <f t="shared" ref="K229:N229" si="84">K194*1000</f>
        <v>5</v>
      </c>
      <c r="L229" s="236">
        <f t="shared" si="84"/>
        <v>8</v>
      </c>
      <c r="M229" s="236">
        <f t="shared" si="84"/>
        <v>7</v>
      </c>
      <c r="N229" s="236">
        <f t="shared" si="84"/>
        <v>70</v>
      </c>
      <c r="O229" s="273"/>
      <c r="P229" s="273"/>
      <c r="Q229" s="122" t="s">
        <v>231</v>
      </c>
      <c r="R229" s="273"/>
      <c r="S229" s="144"/>
    </row>
    <row r="230" spans="2:19">
      <c r="B230" s="144"/>
      <c r="C230" s="122"/>
      <c r="D230" s="122" t="s">
        <v>8</v>
      </c>
      <c r="E230" s="122" t="s">
        <v>74</v>
      </c>
      <c r="F230" s="122" t="s">
        <v>224</v>
      </c>
      <c r="G230" s="122" t="s">
        <v>230</v>
      </c>
      <c r="H230" s="122" t="s">
        <v>133</v>
      </c>
      <c r="I230" s="136" t="s">
        <v>127</v>
      </c>
      <c r="J230" s="136" t="str">
        <f t="shared" si="55"/>
        <v>Scope 2Purchased non-renewable electricitySloveniaMWhLocation-based</v>
      </c>
      <c r="K230" s="236">
        <f t="shared" ref="K230:N230" si="85">K195*1000</f>
        <v>307</v>
      </c>
      <c r="L230" s="236">
        <f t="shared" si="85"/>
        <v>375</v>
      </c>
      <c r="M230" s="236">
        <f t="shared" si="85"/>
        <v>227</v>
      </c>
      <c r="N230" s="236">
        <f t="shared" si="85"/>
        <v>227</v>
      </c>
      <c r="O230" s="273"/>
      <c r="P230" s="273"/>
      <c r="Q230" s="122" t="s">
        <v>231</v>
      </c>
      <c r="R230" s="273"/>
      <c r="S230" s="144"/>
    </row>
    <row r="231" spans="2:19">
      <c r="B231" s="144"/>
      <c r="C231" s="122"/>
      <c r="D231" s="122" t="s">
        <v>8</v>
      </c>
      <c r="E231" s="122" t="s">
        <v>74</v>
      </c>
      <c r="F231" s="122" t="s">
        <v>130</v>
      </c>
      <c r="G231" s="122" t="s">
        <v>230</v>
      </c>
      <c r="H231" s="122" t="s">
        <v>133</v>
      </c>
      <c r="I231" s="136" t="s">
        <v>127</v>
      </c>
      <c r="J231" s="136" t="str">
        <f t="shared" si="55"/>
        <v>Scope 2Purchased non-renewable electricityEuropeMWhLocation-based</v>
      </c>
      <c r="K231" s="236">
        <f t="shared" ref="K231:N231" si="86">K196*1000</f>
        <v>402</v>
      </c>
      <c r="L231" s="236">
        <f t="shared" si="86"/>
        <v>442</v>
      </c>
      <c r="M231" s="236">
        <f t="shared" si="86"/>
        <v>531</v>
      </c>
      <c r="N231" s="236">
        <f t="shared" si="86"/>
        <v>531</v>
      </c>
      <c r="O231" s="273"/>
      <c r="P231" s="273"/>
      <c r="Q231" s="122" t="s">
        <v>231</v>
      </c>
      <c r="R231" s="273"/>
      <c r="S231" s="144"/>
    </row>
    <row r="232" spans="2:19">
      <c r="B232" s="144"/>
      <c r="C232" s="122"/>
      <c r="D232" s="122" t="s">
        <v>8</v>
      </c>
      <c r="E232" s="122" t="s">
        <v>74</v>
      </c>
      <c r="F232" s="122" t="s">
        <v>226</v>
      </c>
      <c r="G232" s="122" t="s">
        <v>230</v>
      </c>
      <c r="H232" s="122" t="s">
        <v>133</v>
      </c>
      <c r="I232" s="136" t="s">
        <v>127</v>
      </c>
      <c r="J232" s="136" t="str">
        <f t="shared" si="55"/>
        <v>Scope 2Purchased non-renewable electricitySlovakiaMWhLocation-based</v>
      </c>
      <c r="K232" s="236">
        <f t="shared" ref="K232:N232" si="87">K197*1000</f>
        <v>178</v>
      </c>
      <c r="L232" s="236">
        <f t="shared" si="87"/>
        <v>150</v>
      </c>
      <c r="M232" s="236">
        <f t="shared" si="87"/>
        <v>147</v>
      </c>
      <c r="N232" s="236">
        <f t="shared" si="87"/>
        <v>147</v>
      </c>
      <c r="O232" s="273"/>
      <c r="P232" s="273"/>
      <c r="Q232" s="122" t="s">
        <v>231</v>
      </c>
      <c r="R232" s="273"/>
      <c r="S232" s="144"/>
    </row>
    <row r="233" spans="2:19">
      <c r="B233" s="144"/>
      <c r="C233" s="122"/>
      <c r="D233" s="122" t="s">
        <v>8</v>
      </c>
      <c r="E233" s="122" t="s">
        <v>74</v>
      </c>
      <c r="F233" s="122" t="s">
        <v>227</v>
      </c>
      <c r="G233" s="122" t="s">
        <v>230</v>
      </c>
      <c r="H233" s="122" t="s">
        <v>133</v>
      </c>
      <c r="I233" s="136" t="s">
        <v>127</v>
      </c>
      <c r="J233" s="136" t="str">
        <f t="shared" si="55"/>
        <v>Scope 2Purchased non-renewable electricityOthersMWhLocation-based</v>
      </c>
      <c r="K233" s="236">
        <f t="shared" ref="K233:N233" si="88">K198*1000</f>
        <v>683.31567000000007</v>
      </c>
      <c r="L233" s="236">
        <f t="shared" si="88"/>
        <v>683.31567000000007</v>
      </c>
      <c r="M233" s="236">
        <f t="shared" si="88"/>
        <v>683.31567000000007</v>
      </c>
      <c r="N233" s="236">
        <f t="shared" si="88"/>
        <v>683.31567000000007</v>
      </c>
      <c r="O233" s="273"/>
      <c r="P233" s="273"/>
      <c r="Q233" s="122" t="s">
        <v>231</v>
      </c>
      <c r="R233" s="273"/>
      <c r="S233" s="144"/>
    </row>
    <row r="234" spans="2:19">
      <c r="B234" s="144"/>
      <c r="C234" s="142" t="s">
        <v>232</v>
      </c>
      <c r="D234" s="143"/>
      <c r="E234" s="143"/>
      <c r="F234" s="143"/>
      <c r="G234" s="143"/>
      <c r="H234" s="143"/>
      <c r="I234" s="144"/>
      <c r="J234" s="144"/>
      <c r="K234" s="145"/>
      <c r="L234" s="145"/>
      <c r="M234" s="145"/>
      <c r="N234" s="145"/>
      <c r="O234" s="145"/>
      <c r="P234" s="145"/>
      <c r="Q234" s="145"/>
      <c r="R234" s="144"/>
      <c r="S234" s="144"/>
    </row>
    <row r="235" spans="2:19">
      <c r="B235" s="144"/>
      <c r="C235" s="122"/>
      <c r="D235" s="122" t="s">
        <v>9</v>
      </c>
      <c r="E235" s="122" t="s">
        <v>232</v>
      </c>
      <c r="F235" s="122" t="s">
        <v>233</v>
      </c>
      <c r="G235" s="273"/>
      <c r="H235" s="122" t="s">
        <v>107</v>
      </c>
      <c r="I235" s="136" t="s">
        <v>146</v>
      </c>
      <c r="J235" s="136" t="str">
        <f>D235&amp;E235&amp;H235&amp;F235</f>
        <v>Scope 3Purchased Goods &amp; ServicesEURFarms</v>
      </c>
      <c r="K235" s="236">
        <v>2.3737068391380656</v>
      </c>
      <c r="L235" s="236">
        <v>2.6002216025585794</v>
      </c>
      <c r="M235" s="236">
        <v>2.3441993983817544</v>
      </c>
      <c r="N235" s="236">
        <v>2.0906017471591007</v>
      </c>
      <c r="O235" s="273"/>
      <c r="P235" s="273"/>
      <c r="Q235" s="122" t="s">
        <v>148</v>
      </c>
      <c r="R235" s="273"/>
      <c r="S235" s="144"/>
    </row>
    <row r="236" spans="2:19">
      <c r="B236" s="144"/>
      <c r="C236" s="122"/>
      <c r="D236" s="122" t="s">
        <v>9</v>
      </c>
      <c r="E236" s="122" t="s">
        <v>232</v>
      </c>
      <c r="F236" s="122" t="s">
        <v>234</v>
      </c>
      <c r="G236" s="273"/>
      <c r="H236" s="122" t="s">
        <v>107</v>
      </c>
      <c r="I236" s="136" t="s">
        <v>146</v>
      </c>
      <c r="J236" s="136" t="str">
        <f t="shared" ref="J236:J299" si="89">D236&amp;E236&amp;H236&amp;F236</f>
        <v>Scope 3Purchased Goods &amp; ServicesEURForestry, fishing, and related activities</v>
      </c>
      <c r="K236" s="236">
        <v>0.34194657962408498</v>
      </c>
      <c r="L236" s="236">
        <v>0.37457737771123589</v>
      </c>
      <c r="M236" s="236">
        <v>0.33769585738925972</v>
      </c>
      <c r="N236" s="236">
        <v>0.30116360833201034</v>
      </c>
      <c r="O236" s="273"/>
      <c r="P236" s="273"/>
      <c r="Q236" s="122" t="s">
        <v>148</v>
      </c>
      <c r="R236" s="273"/>
      <c r="S236" s="144"/>
    </row>
    <row r="237" spans="2:19">
      <c r="B237" s="144"/>
      <c r="C237" s="122"/>
      <c r="D237" s="122" t="s">
        <v>9</v>
      </c>
      <c r="E237" s="122" t="s">
        <v>232</v>
      </c>
      <c r="F237" s="122" t="s">
        <v>235</v>
      </c>
      <c r="G237" s="273"/>
      <c r="H237" s="122" t="s">
        <v>107</v>
      </c>
      <c r="I237" s="136" t="s">
        <v>146</v>
      </c>
      <c r="J237" s="136" t="str">
        <f t="shared" si="89"/>
        <v>Scope 3Purchased Goods &amp; ServicesEUROil and gas extraction</v>
      </c>
      <c r="K237" s="236">
        <v>1.2903226920442816</v>
      </c>
      <c r="L237" s="236">
        <v>1.4134537942113301</v>
      </c>
      <c r="M237" s="236">
        <v>1.274282749889569</v>
      </c>
      <c r="N237" s="236">
        <v>1.1364296676864856</v>
      </c>
      <c r="O237" s="273"/>
      <c r="P237" s="273"/>
      <c r="Q237" s="122" t="s">
        <v>148</v>
      </c>
      <c r="R237" s="273"/>
      <c r="S237" s="144"/>
    </row>
    <row r="238" spans="2:19">
      <c r="B238" s="144"/>
      <c r="C238" s="122"/>
      <c r="D238" s="122" t="s">
        <v>9</v>
      </c>
      <c r="E238" s="122" t="s">
        <v>232</v>
      </c>
      <c r="F238" s="122" t="s">
        <v>236</v>
      </c>
      <c r="G238" s="273"/>
      <c r="H238" s="122" t="s">
        <v>107</v>
      </c>
      <c r="I238" s="136" t="s">
        <v>146</v>
      </c>
      <c r="J238" s="136" t="str">
        <f t="shared" si="89"/>
        <v>Scope 3Purchased Goods &amp; ServicesEURMining, except oil and gas</v>
      </c>
      <c r="K238" s="236">
        <v>1.4209042337777511</v>
      </c>
      <c r="L238" s="236">
        <v>1.5564962879651356</v>
      </c>
      <c r="M238" s="236">
        <v>1.4032410384718754</v>
      </c>
      <c r="N238" s="236">
        <v>1.2514371297679652</v>
      </c>
      <c r="O238" s="273"/>
      <c r="P238" s="273"/>
      <c r="Q238" s="122" t="s">
        <v>148</v>
      </c>
      <c r="R238" s="273"/>
      <c r="S238" s="144"/>
    </row>
    <row r="239" spans="2:19">
      <c r="B239" s="144"/>
      <c r="C239" s="122"/>
      <c r="D239" s="122" t="s">
        <v>9</v>
      </c>
      <c r="E239" s="122" t="s">
        <v>232</v>
      </c>
      <c r="F239" s="122" t="s">
        <v>237</v>
      </c>
      <c r="G239" s="273"/>
      <c r="H239" s="122" t="s">
        <v>107</v>
      </c>
      <c r="I239" s="136" t="s">
        <v>146</v>
      </c>
      <c r="J239" s="136" t="str">
        <f t="shared" si="89"/>
        <v>Scope 3Purchased Goods &amp; ServicesEURSupport activities for mining</v>
      </c>
      <c r="K239" s="236">
        <v>0.65069446219728799</v>
      </c>
      <c r="L239" s="236">
        <v>0.71278801972235184</v>
      </c>
      <c r="M239" s="236">
        <v>0.64260570920674676</v>
      </c>
      <c r="N239" s="236">
        <v>0.57308803138906828</v>
      </c>
      <c r="O239" s="273"/>
      <c r="P239" s="273"/>
      <c r="Q239" s="122" t="s">
        <v>148</v>
      </c>
      <c r="R239" s="273"/>
      <c r="S239" s="144"/>
    </row>
    <row r="240" spans="2:19">
      <c r="B240" s="144"/>
      <c r="C240" s="122"/>
      <c r="D240" s="122" t="s">
        <v>9</v>
      </c>
      <c r="E240" s="122" t="s">
        <v>232</v>
      </c>
      <c r="F240" s="122" t="s">
        <v>238</v>
      </c>
      <c r="G240" s="273"/>
      <c r="H240" s="122" t="s">
        <v>107</v>
      </c>
      <c r="I240" s="136" t="s">
        <v>146</v>
      </c>
      <c r="J240" s="136" t="str">
        <f t="shared" si="89"/>
        <v>Scope 3Purchased Goods &amp; ServicesEURUtilities</v>
      </c>
      <c r="K240" s="236">
        <v>3.1184642763128525</v>
      </c>
      <c r="L240" s="236">
        <v>3.4160487067646041</v>
      </c>
      <c r="M240" s="236">
        <v>3.0796987900418573</v>
      </c>
      <c r="N240" s="236">
        <v>2.7465341368272012</v>
      </c>
      <c r="O240" s="273"/>
      <c r="P240" s="273"/>
      <c r="Q240" s="122" t="s">
        <v>148</v>
      </c>
      <c r="R240" s="273"/>
      <c r="S240" s="144"/>
    </row>
    <row r="241" spans="2:19">
      <c r="B241" s="144"/>
      <c r="C241" s="122"/>
      <c r="D241" s="122" t="s">
        <v>9</v>
      </c>
      <c r="E241" s="122" t="s">
        <v>232</v>
      </c>
      <c r="F241" s="122" t="s">
        <v>239</v>
      </c>
      <c r="G241" s="273"/>
      <c r="H241" s="122" t="s">
        <v>107</v>
      </c>
      <c r="I241" s="136" t="s">
        <v>146</v>
      </c>
      <c r="J241" s="136" t="str">
        <f t="shared" si="89"/>
        <v>Scope 3Purchased Goods &amp; ServicesEURConstruction</v>
      </c>
      <c r="K241" s="236">
        <v>0.35079956550432018</v>
      </c>
      <c r="L241" s="236">
        <v>0.38427517389793453</v>
      </c>
      <c r="M241" s="236">
        <v>0.34643879220839913</v>
      </c>
      <c r="N241" s="236">
        <v>0.30896072440533096</v>
      </c>
      <c r="O241" s="273"/>
      <c r="P241" s="273"/>
      <c r="Q241" s="122" t="s">
        <v>148</v>
      </c>
      <c r="R241" s="273"/>
      <c r="S241" s="144"/>
    </row>
    <row r="242" spans="2:19">
      <c r="B242" s="144"/>
      <c r="C242" s="122"/>
      <c r="D242" s="122" t="s">
        <v>9</v>
      </c>
      <c r="E242" s="122" t="s">
        <v>232</v>
      </c>
      <c r="F242" s="122" t="s">
        <v>240</v>
      </c>
      <c r="G242" s="273"/>
      <c r="H242" s="122" t="s">
        <v>107</v>
      </c>
      <c r="I242" s="136" t="s">
        <v>146</v>
      </c>
      <c r="J242" s="136" t="str">
        <f t="shared" si="89"/>
        <v>Scope 3Purchased Goods &amp; ServicesEURFood and beverage and tobacco products</v>
      </c>
      <c r="K242" s="236">
        <v>0.82664755656696265</v>
      </c>
      <c r="L242" s="236">
        <v>0.90553171893298767</v>
      </c>
      <c r="M242" s="236">
        <v>0.81637153873714241</v>
      </c>
      <c r="N242" s="236">
        <v>0.72805571334631614</v>
      </c>
      <c r="O242" s="273"/>
      <c r="P242" s="273"/>
      <c r="Q242" s="122" t="s">
        <v>148</v>
      </c>
      <c r="R242" s="273"/>
      <c r="S242" s="144"/>
    </row>
    <row r="243" spans="2:19">
      <c r="B243" s="144"/>
      <c r="C243" s="122"/>
      <c r="D243" s="122" t="s">
        <v>9</v>
      </c>
      <c r="E243" s="122" t="s">
        <v>232</v>
      </c>
      <c r="F243" s="122" t="s">
        <v>241</v>
      </c>
      <c r="G243" s="273"/>
      <c r="H243" s="122" t="s">
        <v>107</v>
      </c>
      <c r="I243" s="136" t="s">
        <v>146</v>
      </c>
      <c r="J243" s="136" t="str">
        <f t="shared" si="89"/>
        <v>Scope 3Purchased Goods &amp; ServicesEURTextile mills and textile product mills</v>
      </c>
      <c r="K243" s="236">
        <v>0.31538762198337938</v>
      </c>
      <c r="L243" s="236">
        <v>0.34548398915113993</v>
      </c>
      <c r="M243" s="236">
        <v>0.31146705293184151</v>
      </c>
      <c r="N243" s="236">
        <v>0.27777226011204836</v>
      </c>
      <c r="O243" s="273"/>
      <c r="P243" s="273"/>
      <c r="Q243" s="122" t="s">
        <v>148</v>
      </c>
      <c r="R243" s="273"/>
      <c r="S243" s="144"/>
    </row>
    <row r="244" spans="2:19">
      <c r="B244" s="144"/>
      <c r="C244" s="122"/>
      <c r="D244" s="122" t="s">
        <v>9</v>
      </c>
      <c r="E244" s="122" t="s">
        <v>232</v>
      </c>
      <c r="F244" s="122" t="s">
        <v>242</v>
      </c>
      <c r="G244" s="273"/>
      <c r="H244" s="122" t="s">
        <v>107</v>
      </c>
      <c r="I244" s="136" t="s">
        <v>146</v>
      </c>
      <c r="J244" s="136" t="str">
        <f t="shared" si="89"/>
        <v>Scope 3Purchased Goods &amp; ServicesEURApparel and leather and allied products</v>
      </c>
      <c r="K244" s="236">
        <v>0.12726167202838115</v>
      </c>
      <c r="L244" s="236">
        <v>0.1394058201837933</v>
      </c>
      <c r="M244" s="236">
        <v>0.12567968802512902</v>
      </c>
      <c r="N244" s="236">
        <v>0.11208354355398442</v>
      </c>
      <c r="O244" s="273"/>
      <c r="P244" s="273"/>
      <c r="Q244" s="122" t="s">
        <v>148</v>
      </c>
      <c r="R244" s="273"/>
      <c r="S244" s="144"/>
    </row>
    <row r="245" spans="2:19">
      <c r="B245" s="144"/>
      <c r="C245" s="122"/>
      <c r="D245" s="122" t="s">
        <v>9</v>
      </c>
      <c r="E245" s="122" t="s">
        <v>232</v>
      </c>
      <c r="F245" s="122" t="s">
        <v>243</v>
      </c>
      <c r="G245" s="273"/>
      <c r="H245" s="122" t="s">
        <v>107</v>
      </c>
      <c r="I245" s="136" t="s">
        <v>146</v>
      </c>
      <c r="J245" s="136" t="str">
        <f t="shared" si="89"/>
        <v>Scope 3Purchased Goods &amp; ServicesEURWood products</v>
      </c>
      <c r="K245" s="236">
        <v>0.28882866434267374</v>
      </c>
      <c r="L245" s="236">
        <v>0.31639060059104396</v>
      </c>
      <c r="M245" s="236">
        <v>0.28523824847442331</v>
      </c>
      <c r="N245" s="236">
        <v>0.25438091189208645</v>
      </c>
      <c r="O245" s="273"/>
      <c r="P245" s="273"/>
      <c r="Q245" s="122" t="s">
        <v>148</v>
      </c>
      <c r="R245" s="273"/>
      <c r="S245" s="144"/>
    </row>
    <row r="246" spans="2:19">
      <c r="B246" s="144"/>
      <c r="C246" s="122"/>
      <c r="D246" s="122" t="s">
        <v>9</v>
      </c>
      <c r="E246" s="122" t="s">
        <v>232</v>
      </c>
      <c r="F246" s="122" t="s">
        <v>244</v>
      </c>
      <c r="G246" s="273"/>
      <c r="H246" s="122" t="s">
        <v>107</v>
      </c>
      <c r="I246" s="136" t="s">
        <v>146</v>
      </c>
      <c r="J246" s="136" t="str">
        <f t="shared" si="89"/>
        <v>Scope 3Purchased Goods &amp; ServicesEURPaper products</v>
      </c>
      <c r="K246" s="236">
        <v>0.61528251867634709</v>
      </c>
      <c r="L246" s="236">
        <v>0.67399683497555718</v>
      </c>
      <c r="M246" s="236">
        <v>0.60763396993018903</v>
      </c>
      <c r="N246" s="236">
        <v>0.54189956709578557</v>
      </c>
      <c r="O246" s="273"/>
      <c r="P246" s="273"/>
      <c r="Q246" s="122" t="s">
        <v>148</v>
      </c>
      <c r="R246" s="273"/>
      <c r="S246" s="144"/>
    </row>
    <row r="247" spans="2:19">
      <c r="B247" s="144"/>
      <c r="C247" s="122"/>
      <c r="D247" s="122" t="s">
        <v>9</v>
      </c>
      <c r="E247" s="122" t="s">
        <v>232</v>
      </c>
      <c r="F247" s="122" t="s">
        <v>245</v>
      </c>
      <c r="G247" s="273"/>
      <c r="H247" s="122" t="s">
        <v>107</v>
      </c>
      <c r="I247" s="136" t="s">
        <v>146</v>
      </c>
      <c r="J247" s="136" t="str">
        <f t="shared" si="89"/>
        <v>Scope 3Purchased Goods &amp; ServicesEURPrinting and related support activities</v>
      </c>
      <c r="K247" s="236">
        <v>0.33752008668396744</v>
      </c>
      <c r="L247" s="236">
        <v>0.36972847961788663</v>
      </c>
      <c r="M247" s="236">
        <v>0.33332438997969011</v>
      </c>
      <c r="N247" s="236">
        <v>0.29726505029535005</v>
      </c>
      <c r="O247" s="273"/>
      <c r="P247" s="273"/>
      <c r="Q247" s="122" t="s">
        <v>148</v>
      </c>
      <c r="R247" s="273"/>
      <c r="S247" s="144"/>
    </row>
    <row r="248" spans="2:19">
      <c r="B248" s="144"/>
      <c r="C248" s="122"/>
      <c r="D248" s="122" t="s">
        <v>9</v>
      </c>
      <c r="E248" s="122" t="s">
        <v>232</v>
      </c>
      <c r="F248" s="122" t="s">
        <v>246</v>
      </c>
      <c r="G248" s="273"/>
      <c r="H248" s="122" t="s">
        <v>107</v>
      </c>
      <c r="I248" s="136" t="s">
        <v>146</v>
      </c>
      <c r="J248" s="136" t="str">
        <f t="shared" si="89"/>
        <v>Scope 3Purchased Goods &amp; ServicesEURPetroleum and coal products</v>
      </c>
      <c r="K248" s="236">
        <v>1.1674875129560183</v>
      </c>
      <c r="L248" s="236">
        <v>1.2788968721208862</v>
      </c>
      <c r="M248" s="236">
        <v>1.1529745292740097</v>
      </c>
      <c r="N248" s="236">
        <v>1.0282446821691613</v>
      </c>
      <c r="O248" s="273"/>
      <c r="P248" s="273"/>
      <c r="Q248" s="122" t="s">
        <v>148</v>
      </c>
      <c r="R248" s="273"/>
      <c r="S248" s="144"/>
    </row>
    <row r="249" spans="2:19">
      <c r="B249" s="144"/>
      <c r="C249" s="122"/>
      <c r="D249" s="122" t="s">
        <v>9</v>
      </c>
      <c r="E249" s="122" t="s">
        <v>232</v>
      </c>
      <c r="F249" s="122" t="s">
        <v>247</v>
      </c>
      <c r="G249" s="273"/>
      <c r="H249" s="122" t="s">
        <v>107</v>
      </c>
      <c r="I249" s="136" t="s">
        <v>146</v>
      </c>
      <c r="J249" s="136" t="str">
        <f t="shared" si="89"/>
        <v>Scope 3Purchased Goods &amp; ServicesEURChemical products</v>
      </c>
      <c r="K249" s="236">
        <v>0.60089641662096493</v>
      </c>
      <c r="L249" s="236">
        <v>0.65823791617217187</v>
      </c>
      <c r="M249" s="236">
        <v>0.59342670084908755</v>
      </c>
      <c r="N249" s="236">
        <v>0.52922925347663952</v>
      </c>
      <c r="O249" s="273"/>
      <c r="P249" s="273"/>
      <c r="Q249" s="122" t="s">
        <v>148</v>
      </c>
      <c r="R249" s="273"/>
      <c r="S249" s="144"/>
    </row>
    <row r="250" spans="2:19">
      <c r="B250" s="144"/>
      <c r="C250" s="122"/>
      <c r="D250" s="122" t="s">
        <v>9</v>
      </c>
      <c r="E250" s="122" t="s">
        <v>232</v>
      </c>
      <c r="F250" s="122" t="s">
        <v>248</v>
      </c>
      <c r="G250" s="273"/>
      <c r="H250" s="122" t="s">
        <v>107</v>
      </c>
      <c r="I250" s="136" t="s">
        <v>146</v>
      </c>
      <c r="J250" s="136" t="str">
        <f t="shared" si="89"/>
        <v>Scope 3Purchased Goods &amp; ServicesEURPlastics and rubber products</v>
      </c>
      <c r="K250" s="236">
        <v>0.39063800196537868</v>
      </c>
      <c r="L250" s="236">
        <v>0.42791525673807862</v>
      </c>
      <c r="M250" s="236">
        <v>0.38578199889452658</v>
      </c>
      <c r="N250" s="236">
        <v>0.344047746735274</v>
      </c>
      <c r="O250" s="273"/>
      <c r="P250" s="273"/>
      <c r="Q250" s="122" t="s">
        <v>148</v>
      </c>
      <c r="R250" s="273"/>
      <c r="S250" s="144"/>
    </row>
    <row r="251" spans="2:19">
      <c r="B251" s="144"/>
      <c r="C251" s="122"/>
      <c r="D251" s="122" t="s">
        <v>9</v>
      </c>
      <c r="E251" s="122" t="s">
        <v>232</v>
      </c>
      <c r="F251" s="122" t="s">
        <v>249</v>
      </c>
      <c r="G251" s="273"/>
      <c r="H251" s="122" t="s">
        <v>107</v>
      </c>
      <c r="I251" s="136" t="s">
        <v>146</v>
      </c>
      <c r="J251" s="136" t="str">
        <f t="shared" si="89"/>
        <v>Scope 3Purchased Goods &amp; ServicesEURNonmetallic mineral products</v>
      </c>
      <c r="K251" s="236">
        <v>0.88751183449357984</v>
      </c>
      <c r="L251" s="236">
        <v>0.97220406771654111</v>
      </c>
      <c r="M251" s="236">
        <v>0.87647921561872599</v>
      </c>
      <c r="N251" s="236">
        <v>0.78166088635039577</v>
      </c>
      <c r="O251" s="273"/>
      <c r="P251" s="273"/>
      <c r="Q251" s="122" t="s">
        <v>148</v>
      </c>
      <c r="R251" s="273"/>
      <c r="S251" s="144"/>
    </row>
    <row r="252" spans="2:19">
      <c r="B252" s="144"/>
      <c r="C252" s="122"/>
      <c r="D252" s="122" t="s">
        <v>9</v>
      </c>
      <c r="E252" s="122" t="s">
        <v>232</v>
      </c>
      <c r="F252" s="122" t="s">
        <v>250</v>
      </c>
      <c r="G252" s="273"/>
      <c r="H252" s="122" t="s">
        <v>107</v>
      </c>
      <c r="I252" s="136" t="s">
        <v>146</v>
      </c>
      <c r="J252" s="136" t="str">
        <f t="shared" si="89"/>
        <v>Scope 3Purchased Goods &amp; ServicesEURPrimary metals</v>
      </c>
      <c r="K252" s="236">
        <v>0.8930449506687268</v>
      </c>
      <c r="L252" s="236">
        <v>0.97826519033322779</v>
      </c>
      <c r="M252" s="236">
        <v>0.88194354988068813</v>
      </c>
      <c r="N252" s="236">
        <v>0.78653408389622126</v>
      </c>
      <c r="O252" s="273"/>
      <c r="P252" s="273"/>
      <c r="Q252" s="122" t="s">
        <v>148</v>
      </c>
      <c r="R252" s="273"/>
      <c r="S252" s="144"/>
    </row>
    <row r="253" spans="2:19">
      <c r="B253" s="144"/>
      <c r="C253" s="122"/>
      <c r="D253" s="122" t="s">
        <v>9</v>
      </c>
      <c r="E253" s="122" t="s">
        <v>232</v>
      </c>
      <c r="F253" s="122" t="s">
        <v>251</v>
      </c>
      <c r="G253" s="273"/>
      <c r="H253" s="122" t="s">
        <v>107</v>
      </c>
      <c r="I253" s="136" t="s">
        <v>146</v>
      </c>
      <c r="J253" s="136" t="str">
        <f t="shared" si="89"/>
        <v>Scope 3Purchased Goods &amp; ServicesEURFabricated metal products</v>
      </c>
      <c r="K253" s="236">
        <v>0.33973333315402621</v>
      </c>
      <c r="L253" s="236">
        <v>0.37215292866456129</v>
      </c>
      <c r="M253" s="236">
        <v>0.33551012368447497</v>
      </c>
      <c r="N253" s="236">
        <v>0.29921432931368025</v>
      </c>
      <c r="O253" s="273"/>
      <c r="P253" s="273"/>
      <c r="Q253" s="122" t="s">
        <v>148</v>
      </c>
      <c r="R253" s="273"/>
      <c r="S253" s="144"/>
    </row>
    <row r="254" spans="2:19">
      <c r="B254" s="144"/>
      <c r="C254" s="122"/>
      <c r="D254" s="122" t="s">
        <v>9</v>
      </c>
      <c r="E254" s="122" t="s">
        <v>232</v>
      </c>
      <c r="F254" s="122" t="s">
        <v>252</v>
      </c>
      <c r="G254" s="273"/>
      <c r="H254" s="122" t="s">
        <v>107</v>
      </c>
      <c r="I254" s="136" t="s">
        <v>146</v>
      </c>
      <c r="J254" s="136" t="str">
        <f t="shared" si="89"/>
        <v>Scope 3Purchased Goods &amp; ServicesEURMachinery</v>
      </c>
      <c r="K254" s="236">
        <v>0.28993528757770315</v>
      </c>
      <c r="L254" s="236">
        <v>0.31760282511438126</v>
      </c>
      <c r="M254" s="236">
        <v>0.28633111532681571</v>
      </c>
      <c r="N254" s="236">
        <v>0.25535555140125149</v>
      </c>
      <c r="O254" s="273"/>
      <c r="P254" s="273"/>
      <c r="Q254" s="122" t="s">
        <v>148</v>
      </c>
      <c r="R254" s="273"/>
      <c r="S254" s="144"/>
    </row>
    <row r="255" spans="2:19">
      <c r="B255" s="144"/>
      <c r="C255" s="122"/>
      <c r="D255" s="122" t="s">
        <v>9</v>
      </c>
      <c r="E255" s="122" t="s">
        <v>232</v>
      </c>
      <c r="F255" s="122" t="s">
        <v>253</v>
      </c>
      <c r="G255" s="273"/>
      <c r="H255" s="122" t="s">
        <v>107</v>
      </c>
      <c r="I255" s="136" t="s">
        <v>146</v>
      </c>
      <c r="J255" s="136" t="str">
        <f t="shared" si="89"/>
        <v>Scope 3Purchased Goods &amp; ServicesEURComputer and electronic products</v>
      </c>
      <c r="K255" s="236">
        <v>0.11066232350294013</v>
      </c>
      <c r="L255" s="236">
        <v>0.1212224523337333</v>
      </c>
      <c r="M255" s="236">
        <v>0.10928668523924263</v>
      </c>
      <c r="N255" s="236">
        <v>9.7463950916508196E-2</v>
      </c>
      <c r="O255" s="273"/>
      <c r="P255" s="273"/>
      <c r="Q255" s="122" t="s">
        <v>148</v>
      </c>
      <c r="R255" s="273"/>
      <c r="S255" s="144"/>
    </row>
    <row r="256" spans="2:19">
      <c r="B256" s="144"/>
      <c r="C256" s="122"/>
      <c r="D256" s="122" t="s">
        <v>9</v>
      </c>
      <c r="E256" s="122" t="s">
        <v>232</v>
      </c>
      <c r="F256" s="122" t="s">
        <v>254</v>
      </c>
      <c r="G256" s="273"/>
      <c r="H256" s="122" t="s">
        <v>107</v>
      </c>
      <c r="I256" s="136" t="s">
        <v>146</v>
      </c>
      <c r="J256" s="136" t="str">
        <f t="shared" si="89"/>
        <v>Scope 3Purchased Goods &amp; ServicesEURElectrical equipment, appliances, and components</v>
      </c>
      <c r="K256" s="236">
        <v>0.26669619964208569</v>
      </c>
      <c r="L256" s="236">
        <v>0.29214611012429725</v>
      </c>
      <c r="M256" s="236">
        <v>0.26338091142657477</v>
      </c>
      <c r="N256" s="236">
        <v>0.23488812170878479</v>
      </c>
      <c r="O256" s="273"/>
      <c r="P256" s="273"/>
      <c r="Q256" s="122" t="s">
        <v>148</v>
      </c>
      <c r="R256" s="273"/>
      <c r="S256" s="144"/>
    </row>
    <row r="257" spans="2:19">
      <c r="B257" s="144"/>
      <c r="C257" s="122"/>
      <c r="D257" s="122" t="s">
        <v>9</v>
      </c>
      <c r="E257" s="122" t="s">
        <v>232</v>
      </c>
      <c r="F257" s="122" t="s">
        <v>255</v>
      </c>
      <c r="G257" s="273"/>
      <c r="H257" s="122" t="s">
        <v>107</v>
      </c>
      <c r="I257" s="136" t="s">
        <v>146</v>
      </c>
      <c r="J257" s="136" t="str">
        <f t="shared" si="89"/>
        <v>Scope 3Purchased Goods &amp; ServicesEURMotor vehicles, bodies and trailers, and parts</v>
      </c>
      <c r="K257" s="236">
        <v>0.30874788257320296</v>
      </c>
      <c r="L257" s="236">
        <v>0.33821064201111595</v>
      </c>
      <c r="M257" s="236">
        <v>0.30490985181748698</v>
      </c>
      <c r="N257" s="236">
        <v>0.27192442305705788</v>
      </c>
      <c r="O257" s="273"/>
      <c r="P257" s="273"/>
      <c r="Q257" s="122" t="s">
        <v>148</v>
      </c>
      <c r="R257" s="273"/>
      <c r="S257" s="144"/>
    </row>
    <row r="258" spans="2:19">
      <c r="B258" s="144"/>
      <c r="C258" s="122"/>
      <c r="D258" s="122" t="s">
        <v>9</v>
      </c>
      <c r="E258" s="122" t="s">
        <v>232</v>
      </c>
      <c r="F258" s="122" t="s">
        <v>256</v>
      </c>
      <c r="G258" s="273"/>
      <c r="H258" s="122" t="s">
        <v>107</v>
      </c>
      <c r="I258" s="136" t="s">
        <v>146</v>
      </c>
      <c r="J258" s="136" t="str">
        <f t="shared" si="89"/>
        <v>Scope 3Purchased Goods &amp; ServicesEUROther transportation equipment</v>
      </c>
      <c r="K258" s="236">
        <v>0.19365906613014519</v>
      </c>
      <c r="L258" s="236">
        <v>0.21213929158403325</v>
      </c>
      <c r="M258" s="236">
        <v>0.1912516991686746</v>
      </c>
      <c r="N258" s="236">
        <v>0.17056191410388935</v>
      </c>
      <c r="O258" s="273"/>
      <c r="P258" s="273"/>
      <c r="Q258" s="122" t="s">
        <v>148</v>
      </c>
      <c r="R258" s="273"/>
      <c r="S258" s="144"/>
    </row>
    <row r="259" spans="2:19">
      <c r="B259" s="144"/>
      <c r="C259" s="122"/>
      <c r="D259" s="122" t="s">
        <v>9</v>
      </c>
      <c r="E259" s="122" t="s">
        <v>232</v>
      </c>
      <c r="F259" s="122" t="s">
        <v>257</v>
      </c>
      <c r="G259" s="273"/>
      <c r="H259" s="122" t="s">
        <v>107</v>
      </c>
      <c r="I259" s="136" t="s">
        <v>146</v>
      </c>
      <c r="J259" s="136" t="str">
        <f t="shared" si="89"/>
        <v>Scope 3Purchased Goods &amp; ServicesEURFurniture and related products</v>
      </c>
      <c r="K259" s="236">
        <v>0.25452334405676225</v>
      </c>
      <c r="L259" s="236">
        <v>0.27881164036758654</v>
      </c>
      <c r="M259" s="236">
        <v>0.25135937605025804</v>
      </c>
      <c r="N259" s="236">
        <v>0.22416708710796884</v>
      </c>
      <c r="O259" s="273"/>
      <c r="P259" s="273"/>
      <c r="Q259" s="122" t="s">
        <v>148</v>
      </c>
      <c r="R259" s="273"/>
      <c r="S259" s="144"/>
    </row>
    <row r="260" spans="2:19">
      <c r="B260" s="144"/>
      <c r="C260" s="122"/>
      <c r="D260" s="122" t="s">
        <v>9</v>
      </c>
      <c r="E260" s="122" t="s">
        <v>232</v>
      </c>
      <c r="F260" s="122" t="s">
        <v>258</v>
      </c>
      <c r="G260" s="273"/>
      <c r="H260" s="122" t="s">
        <v>107</v>
      </c>
      <c r="I260" s="136" t="s">
        <v>146</v>
      </c>
      <c r="J260" s="136" t="str">
        <f t="shared" si="89"/>
        <v>Scope 3Purchased Goods &amp; ServicesEURMiscellaneous manufacturing</v>
      </c>
      <c r="K260" s="236">
        <v>0.173739847899616</v>
      </c>
      <c r="L260" s="236">
        <v>0.19031925016396128</v>
      </c>
      <c r="M260" s="236">
        <v>0.17158009582561093</v>
      </c>
      <c r="N260" s="236">
        <v>0.15301840293891786</v>
      </c>
      <c r="O260" s="273"/>
      <c r="P260" s="273"/>
      <c r="Q260" s="122" t="s">
        <v>148</v>
      </c>
      <c r="R260" s="273"/>
      <c r="S260" s="144"/>
    </row>
    <row r="261" spans="2:19">
      <c r="B261" s="144"/>
      <c r="C261" s="122"/>
      <c r="D261" s="122" t="s">
        <v>9</v>
      </c>
      <c r="E261" s="122" t="s">
        <v>232</v>
      </c>
      <c r="F261" s="122" t="s">
        <v>259</v>
      </c>
      <c r="G261" s="273"/>
      <c r="H261" s="122" t="s">
        <v>107</v>
      </c>
      <c r="I261" s="136" t="s">
        <v>146</v>
      </c>
      <c r="J261" s="136" t="str">
        <f t="shared" si="89"/>
        <v>Scope 3Purchased Goods &amp; ServicesEURWholesale trade</v>
      </c>
      <c r="K261" s="236">
        <v>0.1759530943696748</v>
      </c>
      <c r="L261" s="236">
        <v>0.19274369921063594</v>
      </c>
      <c r="M261" s="236">
        <v>0.17376582953039579</v>
      </c>
      <c r="N261" s="236">
        <v>0.15496768195724805</v>
      </c>
      <c r="O261" s="273"/>
      <c r="P261" s="273"/>
      <c r="Q261" s="122" t="s">
        <v>148</v>
      </c>
      <c r="R261" s="273"/>
      <c r="S261" s="144"/>
    </row>
    <row r="262" spans="2:19">
      <c r="B262" s="144"/>
      <c r="C262" s="122"/>
      <c r="D262" s="122" t="s">
        <v>9</v>
      </c>
      <c r="E262" s="122" t="s">
        <v>232</v>
      </c>
      <c r="F262" s="122" t="s">
        <v>260</v>
      </c>
      <c r="G262" s="273"/>
      <c r="H262" s="122" t="s">
        <v>107</v>
      </c>
      <c r="I262" s="136" t="s">
        <v>146</v>
      </c>
      <c r="J262" s="136" t="str">
        <f t="shared" si="89"/>
        <v>Scope 3Purchased Goods &amp; ServicesEURMotor vehicle and parts dealers</v>
      </c>
      <c r="K262" s="236">
        <v>0.16931335495949837</v>
      </c>
      <c r="L262" s="236">
        <v>0.18547035207061194</v>
      </c>
      <c r="M262" s="236">
        <v>0.16720862841604123</v>
      </c>
      <c r="N262" s="236">
        <v>0.14911984490225755</v>
      </c>
      <c r="O262" s="273"/>
      <c r="P262" s="273"/>
      <c r="Q262" s="122" t="s">
        <v>148</v>
      </c>
      <c r="R262" s="273"/>
      <c r="S262" s="144"/>
    </row>
    <row r="263" spans="2:19">
      <c r="B263" s="144"/>
      <c r="C263" s="122"/>
      <c r="D263" s="122" t="s">
        <v>9</v>
      </c>
      <c r="E263" s="122" t="s">
        <v>232</v>
      </c>
      <c r="F263" s="122" t="s">
        <v>261</v>
      </c>
      <c r="G263" s="273"/>
      <c r="H263" s="122" t="s">
        <v>107</v>
      </c>
      <c r="I263" s="136" t="s">
        <v>146</v>
      </c>
      <c r="J263" s="136" t="str">
        <f t="shared" si="89"/>
        <v>Scope 3Purchased Goods &amp; ServicesEURFood and beverage stores</v>
      </c>
      <c r="K263" s="236">
        <v>0.27112269258220328</v>
      </c>
      <c r="L263" s="236">
        <v>0.29699500821764657</v>
      </c>
      <c r="M263" s="236">
        <v>0.26775237883614444</v>
      </c>
      <c r="N263" s="236">
        <v>0.23878667974544507</v>
      </c>
      <c r="O263" s="273"/>
      <c r="P263" s="273"/>
      <c r="Q263" s="122" t="s">
        <v>148</v>
      </c>
      <c r="R263" s="273"/>
      <c r="S263" s="144"/>
    </row>
    <row r="264" spans="2:19">
      <c r="B264" s="144"/>
      <c r="C264" s="122"/>
      <c r="D264" s="122" t="s">
        <v>9</v>
      </c>
      <c r="E264" s="122" t="s">
        <v>232</v>
      </c>
      <c r="F264" s="122" t="s">
        <v>262</v>
      </c>
      <c r="G264" s="273"/>
      <c r="H264" s="122" t="s">
        <v>107</v>
      </c>
      <c r="I264" s="136" t="s">
        <v>146</v>
      </c>
      <c r="J264" s="136" t="str">
        <f t="shared" si="89"/>
        <v>Scope 3Purchased Goods &amp; ServicesEURGeneral merchandise stores</v>
      </c>
      <c r="K264" s="236">
        <v>0.23017763288611542</v>
      </c>
      <c r="L264" s="236">
        <v>0.25214270085416524</v>
      </c>
      <c r="M264" s="236">
        <v>0.22731630529762464</v>
      </c>
      <c r="N264" s="236">
        <v>0.20272501790633701</v>
      </c>
      <c r="O264" s="273"/>
      <c r="P264" s="273"/>
      <c r="Q264" s="122" t="s">
        <v>148</v>
      </c>
      <c r="R264" s="273"/>
      <c r="S264" s="144"/>
    </row>
    <row r="265" spans="2:19">
      <c r="B265" s="144"/>
      <c r="C265" s="122"/>
      <c r="D265" s="122" t="s">
        <v>9</v>
      </c>
      <c r="E265" s="122" t="s">
        <v>232</v>
      </c>
      <c r="F265" s="122" t="s">
        <v>263</v>
      </c>
      <c r="G265" s="273"/>
      <c r="H265" s="122" t="s">
        <v>107</v>
      </c>
      <c r="I265" s="136" t="s">
        <v>146</v>
      </c>
      <c r="J265" s="136" t="str">
        <f t="shared" si="89"/>
        <v>Scope 3Purchased Goods &amp; ServicesEURAir transportation</v>
      </c>
      <c r="K265" s="236">
        <v>1.0944503794440779</v>
      </c>
      <c r="L265" s="236">
        <v>1.1988900535806224</v>
      </c>
      <c r="M265" s="236">
        <v>1.0808453170161096</v>
      </c>
      <c r="N265" s="236">
        <v>0.96391847456426605</v>
      </c>
      <c r="O265" s="273"/>
      <c r="P265" s="273"/>
      <c r="Q265" s="122" t="s">
        <v>148</v>
      </c>
      <c r="R265" s="273"/>
      <c r="S265" s="144"/>
    </row>
    <row r="266" spans="2:19">
      <c r="B266" s="144"/>
      <c r="C266" s="122"/>
      <c r="D266" s="122" t="s">
        <v>9</v>
      </c>
      <c r="E266" s="122" t="s">
        <v>232</v>
      </c>
      <c r="F266" s="122" t="s">
        <v>264</v>
      </c>
      <c r="G266" s="273"/>
      <c r="H266" s="122" t="s">
        <v>107</v>
      </c>
      <c r="I266" s="136" t="s">
        <v>146</v>
      </c>
      <c r="J266" s="136" t="str">
        <f t="shared" si="89"/>
        <v>Scope 3Purchased Goods &amp; ServicesEURRail transportation</v>
      </c>
      <c r="K266" s="236">
        <v>0.79123561304602197</v>
      </c>
      <c r="L266" s="236">
        <v>0.86674053418619323</v>
      </c>
      <c r="M266" s="236">
        <v>0.78139979946058502</v>
      </c>
      <c r="N266" s="236">
        <v>0.69686724905303377</v>
      </c>
      <c r="O266" s="273"/>
      <c r="P266" s="273"/>
      <c r="Q266" s="122" t="s">
        <v>148</v>
      </c>
      <c r="R266" s="273"/>
      <c r="S266" s="144"/>
    </row>
    <row r="267" spans="2:19">
      <c r="B267" s="144"/>
      <c r="C267" s="122"/>
      <c r="D267" s="122" t="s">
        <v>9</v>
      </c>
      <c r="E267" s="122" t="s">
        <v>232</v>
      </c>
      <c r="F267" s="122" t="s">
        <v>265</v>
      </c>
      <c r="G267" s="273"/>
      <c r="H267" s="122" t="s">
        <v>107</v>
      </c>
      <c r="I267" s="136" t="s">
        <v>146</v>
      </c>
      <c r="J267" s="136" t="str">
        <f t="shared" si="89"/>
        <v>Scope 3Purchased Goods &amp; ServicesEURWater transportation</v>
      </c>
      <c r="K267" s="236">
        <v>0.84214028185737422</v>
      </c>
      <c r="L267" s="236">
        <v>0.92250286225971034</v>
      </c>
      <c r="M267" s="236">
        <v>0.83167167467063641</v>
      </c>
      <c r="N267" s="236">
        <v>0.7417006664746274</v>
      </c>
      <c r="O267" s="273"/>
      <c r="P267" s="273"/>
      <c r="Q267" s="122" t="s">
        <v>148</v>
      </c>
      <c r="R267" s="273"/>
      <c r="S267" s="144"/>
    </row>
    <row r="268" spans="2:19">
      <c r="B268" s="144"/>
      <c r="C268" s="122"/>
      <c r="D268" s="122" t="s">
        <v>9</v>
      </c>
      <c r="E268" s="122" t="s">
        <v>232</v>
      </c>
      <c r="F268" s="122" t="s">
        <v>266</v>
      </c>
      <c r="G268" s="273"/>
      <c r="H268" s="122" t="s">
        <v>107</v>
      </c>
      <c r="I268" s="136" t="s">
        <v>146</v>
      </c>
      <c r="J268" s="136" t="str">
        <f t="shared" si="89"/>
        <v>Scope 3Purchased Goods &amp; ServicesEURTruck transportation</v>
      </c>
      <c r="K268" s="236">
        <v>1.4884082511145447</v>
      </c>
      <c r="L268" s="236">
        <v>1.630441983888713</v>
      </c>
      <c r="M268" s="236">
        <v>1.4699059164678134</v>
      </c>
      <c r="N268" s="236">
        <v>1.3108901398270352</v>
      </c>
      <c r="O268" s="273"/>
      <c r="P268" s="273"/>
      <c r="Q268" s="122" t="s">
        <v>148</v>
      </c>
      <c r="R268" s="273"/>
      <c r="S268" s="144"/>
    </row>
    <row r="269" spans="2:19">
      <c r="B269" s="144"/>
      <c r="C269" s="122"/>
      <c r="D269" s="122" t="s">
        <v>9</v>
      </c>
      <c r="E269" s="122" t="s">
        <v>232</v>
      </c>
      <c r="F269" s="122" t="s">
        <v>267</v>
      </c>
      <c r="G269" s="273"/>
      <c r="H269" s="122" t="s">
        <v>107</v>
      </c>
      <c r="I269" s="136" t="s">
        <v>146</v>
      </c>
      <c r="J269" s="136" t="str">
        <f t="shared" si="89"/>
        <v>Scope 3Purchased Goods &amp; ServicesEURTransit and ground passenger transportation</v>
      </c>
      <c r="K269" s="236">
        <v>0.42715656872134888</v>
      </c>
      <c r="L269" s="236">
        <v>0.46791866600821053</v>
      </c>
      <c r="M269" s="236">
        <v>0.42184660502347654</v>
      </c>
      <c r="N269" s="236">
        <v>0.37621085053772163</v>
      </c>
      <c r="O269" s="273"/>
      <c r="P269" s="273"/>
      <c r="Q269" s="122" t="s">
        <v>148</v>
      </c>
      <c r="R269" s="273"/>
      <c r="S269" s="144"/>
    </row>
    <row r="270" spans="2:19">
      <c r="B270" s="144"/>
      <c r="C270" s="122"/>
      <c r="D270" s="122" t="s">
        <v>9</v>
      </c>
      <c r="E270" s="122" t="s">
        <v>232</v>
      </c>
      <c r="F270" s="122" t="s">
        <v>268</v>
      </c>
      <c r="G270" s="273"/>
      <c r="H270" s="122" t="s">
        <v>107</v>
      </c>
      <c r="I270" s="136" t="s">
        <v>146</v>
      </c>
      <c r="J270" s="136" t="str">
        <f t="shared" si="89"/>
        <v>Scope 3Purchased Goods &amp; ServicesEURPipeline transportation</v>
      </c>
      <c r="K270" s="236">
        <v>2.0793450586202447</v>
      </c>
      <c r="L270" s="236">
        <v>2.2777698793508483</v>
      </c>
      <c r="M270" s="236">
        <v>2.0534968156453686</v>
      </c>
      <c r="N270" s="236">
        <v>1.8313476377211886</v>
      </c>
      <c r="O270" s="273"/>
      <c r="P270" s="273"/>
      <c r="Q270" s="122" t="s">
        <v>148</v>
      </c>
      <c r="R270" s="273"/>
      <c r="S270" s="144"/>
    </row>
    <row r="271" spans="2:19">
      <c r="B271" s="144"/>
      <c r="C271" s="122"/>
      <c r="D271" s="122" t="s">
        <v>9</v>
      </c>
      <c r="E271" s="122" t="s">
        <v>232</v>
      </c>
      <c r="F271" s="122" t="s">
        <v>269</v>
      </c>
      <c r="G271" s="273"/>
      <c r="H271" s="122" t="s">
        <v>107</v>
      </c>
      <c r="I271" s="136" t="s">
        <v>146</v>
      </c>
      <c r="J271" s="136" t="str">
        <f t="shared" si="89"/>
        <v>Scope 3Purchased Goods &amp; ServicesEUROther transportation and support activities</v>
      </c>
      <c r="K271" s="236">
        <v>0.45814201930217208</v>
      </c>
      <c r="L271" s="236">
        <v>0.50186095266165587</v>
      </c>
      <c r="M271" s="236">
        <v>0.45244687689046453</v>
      </c>
      <c r="N271" s="236">
        <v>0.403500756794344</v>
      </c>
      <c r="O271" s="273"/>
      <c r="P271" s="273"/>
      <c r="Q271" s="122" t="s">
        <v>148</v>
      </c>
      <c r="R271" s="273"/>
      <c r="S271" s="144"/>
    </row>
    <row r="272" spans="2:19">
      <c r="B272" s="144"/>
      <c r="C272" s="122"/>
      <c r="D272" s="122" t="s">
        <v>9</v>
      </c>
      <c r="E272" s="122" t="s">
        <v>232</v>
      </c>
      <c r="F272" s="122" t="s">
        <v>270</v>
      </c>
      <c r="G272" s="273"/>
      <c r="H272" s="122" t="s">
        <v>107</v>
      </c>
      <c r="I272" s="136" t="s">
        <v>146</v>
      </c>
      <c r="J272" s="136" t="str">
        <f t="shared" si="89"/>
        <v>Scope 3Purchased Goods &amp; ServicesEURWarehousing and storage</v>
      </c>
      <c r="K272" s="236">
        <v>0.60753615603114131</v>
      </c>
      <c r="L272" s="236">
        <v>0.6655112633121959</v>
      </c>
      <c r="M272" s="236">
        <v>0.59998390196344209</v>
      </c>
      <c r="N272" s="236">
        <v>0.53507709053163</v>
      </c>
      <c r="O272" s="273"/>
      <c r="P272" s="273"/>
      <c r="Q272" s="122" t="s">
        <v>148</v>
      </c>
      <c r="R272" s="273"/>
      <c r="S272" s="144"/>
    </row>
    <row r="273" spans="2:19">
      <c r="B273" s="144"/>
      <c r="C273" s="122"/>
      <c r="D273" s="122" t="s">
        <v>9</v>
      </c>
      <c r="E273" s="122" t="s">
        <v>232</v>
      </c>
      <c r="F273" s="122" t="s">
        <v>271</v>
      </c>
      <c r="G273" s="273"/>
      <c r="H273" s="122" t="s">
        <v>107</v>
      </c>
      <c r="I273" s="136" t="s">
        <v>146</v>
      </c>
      <c r="J273" s="136" t="str">
        <f t="shared" si="89"/>
        <v>Scope 3Purchased Goods &amp; ServicesEUROther retail</v>
      </c>
      <c r="K273" s="236">
        <v>0.19033919642505698</v>
      </c>
      <c r="L273" s="236">
        <v>0.20850261801402123</v>
      </c>
      <c r="M273" s="236">
        <v>0.1879730986114973</v>
      </c>
      <c r="N273" s="236">
        <v>0.16763799557639408</v>
      </c>
      <c r="O273" s="273"/>
      <c r="P273" s="273"/>
      <c r="Q273" s="122" t="s">
        <v>148</v>
      </c>
      <c r="R273" s="273"/>
      <c r="S273" s="144"/>
    </row>
    <row r="274" spans="2:19">
      <c r="B274" s="144"/>
      <c r="C274" s="122"/>
      <c r="D274" s="122" t="s">
        <v>9</v>
      </c>
      <c r="E274" s="122" t="s">
        <v>232</v>
      </c>
      <c r="F274" s="122" t="s">
        <v>272</v>
      </c>
      <c r="G274" s="273"/>
      <c r="H274" s="122" t="s">
        <v>107</v>
      </c>
      <c r="I274" s="136" t="s">
        <v>146</v>
      </c>
      <c r="J274" s="136" t="str">
        <f t="shared" si="89"/>
        <v>Scope 3Purchased Goods &amp; ServicesEURPublishing industries, except internet (includes software)</v>
      </c>
      <c r="K274" s="236">
        <v>7.414375674696988E-2</v>
      </c>
      <c r="L274" s="236">
        <v>8.1219043063601309E-2</v>
      </c>
      <c r="M274" s="236">
        <v>7.3222079110292562E-2</v>
      </c>
      <c r="N274" s="236">
        <v>6.5300847114060492E-2</v>
      </c>
      <c r="O274" s="273"/>
      <c r="P274" s="273"/>
      <c r="Q274" s="122" t="s">
        <v>148</v>
      </c>
      <c r="R274" s="273"/>
      <c r="S274" s="144"/>
    </row>
    <row r="275" spans="2:19">
      <c r="B275" s="144"/>
      <c r="C275" s="122"/>
      <c r="D275" s="122" t="s">
        <v>9</v>
      </c>
      <c r="E275" s="122" t="s">
        <v>232</v>
      </c>
      <c r="F275" s="122" t="s">
        <v>273</v>
      </c>
      <c r="G275" s="273"/>
      <c r="H275" s="122" t="s">
        <v>107</v>
      </c>
      <c r="I275" s="136" t="s">
        <v>146</v>
      </c>
      <c r="J275" s="136" t="str">
        <f t="shared" si="89"/>
        <v>Scope 3Purchased Goods &amp; ServicesEURMotion picture and sound recording industries</v>
      </c>
      <c r="K275" s="236">
        <v>6.4184147631705268E-2</v>
      </c>
      <c r="L275" s="236">
        <v>7.0309022353565315E-2</v>
      </c>
      <c r="M275" s="236">
        <v>6.3386277438760727E-2</v>
      </c>
      <c r="N275" s="236">
        <v>5.6529091531574753E-2</v>
      </c>
      <c r="O275" s="273"/>
      <c r="P275" s="273"/>
      <c r="Q275" s="122" t="s">
        <v>148</v>
      </c>
      <c r="R275" s="273"/>
      <c r="S275" s="144"/>
    </row>
    <row r="276" spans="2:19">
      <c r="B276" s="144"/>
      <c r="C276" s="122"/>
      <c r="D276" s="122" t="s">
        <v>9</v>
      </c>
      <c r="E276" s="122" t="s">
        <v>232</v>
      </c>
      <c r="F276" s="122" t="s">
        <v>274</v>
      </c>
      <c r="G276" s="273"/>
      <c r="H276" s="122" t="s">
        <v>107</v>
      </c>
      <c r="I276" s="136" t="s">
        <v>146</v>
      </c>
      <c r="J276" s="136" t="str">
        <f t="shared" si="89"/>
        <v>Scope 3Purchased Goods &amp; ServicesEURBroadcasting and telecommunications</v>
      </c>
      <c r="K276" s="236">
        <v>0.11066232350294013</v>
      </c>
      <c r="L276" s="236">
        <v>0.1212224523337333</v>
      </c>
      <c r="M276" s="236">
        <v>0.10928668523924263</v>
      </c>
      <c r="N276" s="236">
        <v>9.7463950916508196E-2</v>
      </c>
      <c r="O276" s="273"/>
      <c r="P276" s="273"/>
      <c r="Q276" s="122" t="s">
        <v>148</v>
      </c>
      <c r="R276" s="273"/>
      <c r="S276" s="144"/>
    </row>
    <row r="277" spans="2:19">
      <c r="B277" s="144"/>
      <c r="C277" s="122"/>
      <c r="D277" s="122" t="s">
        <v>9</v>
      </c>
      <c r="E277" s="122" t="s">
        <v>232</v>
      </c>
      <c r="F277" s="122" t="s">
        <v>275</v>
      </c>
      <c r="G277" s="273"/>
      <c r="H277" s="122" t="s">
        <v>107</v>
      </c>
      <c r="I277" s="136" t="s">
        <v>146</v>
      </c>
      <c r="J277" s="136" t="str">
        <f t="shared" si="89"/>
        <v>Scope 3Purchased Goods &amp; ServicesEURData processing, internet publishing, and other information services</v>
      </c>
      <c r="K277" s="236">
        <v>0.17263322466458658</v>
      </c>
      <c r="L277" s="236">
        <v>0.18910702564062393</v>
      </c>
      <c r="M277" s="236">
        <v>0.1704872289732185</v>
      </c>
      <c r="N277" s="236">
        <v>0.15204376342975279</v>
      </c>
      <c r="O277" s="273"/>
      <c r="P277" s="273"/>
      <c r="Q277" s="122" t="s">
        <v>148</v>
      </c>
      <c r="R277" s="273"/>
      <c r="S277" s="144"/>
    </row>
    <row r="278" spans="2:19">
      <c r="B278" s="144"/>
      <c r="C278" s="122"/>
      <c r="D278" s="122" t="s">
        <v>9</v>
      </c>
      <c r="E278" s="122" t="s">
        <v>232</v>
      </c>
      <c r="F278" s="122" t="s">
        <v>276</v>
      </c>
      <c r="G278" s="273"/>
      <c r="H278" s="122" t="s">
        <v>107</v>
      </c>
      <c r="I278" s="136" t="s">
        <v>146</v>
      </c>
      <c r="J278" s="136" t="str">
        <f t="shared" si="89"/>
        <v>Scope 3Purchased Goods &amp; ServicesEURFederal Reserve banks, credit intermediation, and related activities</v>
      </c>
      <c r="K278" s="236">
        <v>6.0864277926617062E-2</v>
      </c>
      <c r="L278" s="236">
        <v>6.6672348783553312E-2</v>
      </c>
      <c r="M278" s="236">
        <v>6.0107676881583444E-2</v>
      </c>
      <c r="N278" s="236">
        <v>5.3605173004079507E-2</v>
      </c>
      <c r="O278" s="273"/>
      <c r="P278" s="273"/>
      <c r="Q278" s="122" t="s">
        <v>148</v>
      </c>
      <c r="R278" s="273"/>
      <c r="S278" s="144"/>
    </row>
    <row r="279" spans="2:19">
      <c r="B279" s="144"/>
      <c r="C279" s="122"/>
      <c r="D279" s="122" t="s">
        <v>9</v>
      </c>
      <c r="E279" s="122" t="s">
        <v>232</v>
      </c>
      <c r="F279" s="122" t="s">
        <v>277</v>
      </c>
      <c r="G279" s="273"/>
      <c r="H279" s="122" t="s">
        <v>107</v>
      </c>
      <c r="I279" s="136" t="s">
        <v>146</v>
      </c>
      <c r="J279" s="136" t="str">
        <f t="shared" si="89"/>
        <v>Scope 3Purchased Goods &amp; ServicesEURSecurities, commodity contracts, and investments</v>
      </c>
      <c r="K279" s="236">
        <v>9.4062974977499103E-2</v>
      </c>
      <c r="L279" s="236">
        <v>0.1030390844836733</v>
      </c>
      <c r="M279" s="236">
        <v>9.2893682453356233E-2</v>
      </c>
      <c r="N279" s="236">
        <v>8.2844358279031957E-2</v>
      </c>
      <c r="O279" s="273"/>
      <c r="P279" s="273"/>
      <c r="Q279" s="122" t="s">
        <v>148</v>
      </c>
      <c r="R279" s="273"/>
      <c r="S279" s="144"/>
    </row>
    <row r="280" spans="2:19">
      <c r="B280" s="144"/>
      <c r="C280" s="122"/>
      <c r="D280" s="122" t="s">
        <v>9</v>
      </c>
      <c r="E280" s="122" t="s">
        <v>232</v>
      </c>
      <c r="F280" s="122" t="s">
        <v>278</v>
      </c>
      <c r="G280" s="273"/>
      <c r="H280" s="122" t="s">
        <v>107</v>
      </c>
      <c r="I280" s="136" t="s">
        <v>146</v>
      </c>
      <c r="J280" s="136" t="str">
        <f t="shared" si="89"/>
        <v>Scope 3Purchased Goods &amp; ServicesEURInsurance carriers and related activities</v>
      </c>
      <c r="K280" s="236">
        <v>3.9838436461058446E-2</v>
      </c>
      <c r="L280" s="236">
        <v>4.3640082840143993E-2</v>
      </c>
      <c r="M280" s="236">
        <v>3.9343206686127355E-2</v>
      </c>
      <c r="N280" s="236">
        <v>3.5087022329942957E-2</v>
      </c>
      <c r="O280" s="273"/>
      <c r="P280" s="273"/>
      <c r="Q280" s="122" t="s">
        <v>148</v>
      </c>
      <c r="R280" s="273"/>
      <c r="S280" s="144"/>
    </row>
    <row r="281" spans="2:19">
      <c r="B281" s="144"/>
      <c r="C281" s="122"/>
      <c r="D281" s="122" t="s">
        <v>9</v>
      </c>
      <c r="E281" s="122" t="s">
        <v>232</v>
      </c>
      <c r="F281" s="122" t="s">
        <v>279</v>
      </c>
      <c r="G281" s="273"/>
      <c r="H281" s="122" t="s">
        <v>107</v>
      </c>
      <c r="I281" s="136" t="s">
        <v>146</v>
      </c>
      <c r="J281" s="136" t="str">
        <f t="shared" si="89"/>
        <v>Scope 3Purchased Goods &amp; ServicesEURFunds, trusts, and other financial vehicles</v>
      </c>
      <c r="K281" s="236">
        <v>0.21689815406576263</v>
      </c>
      <c r="L281" s="236">
        <v>0.23759600657411725</v>
      </c>
      <c r="M281" s="236">
        <v>0.21420190306891554</v>
      </c>
      <c r="N281" s="236">
        <v>0.19102934379635605</v>
      </c>
      <c r="O281" s="273"/>
      <c r="P281" s="273"/>
      <c r="Q281" s="122" t="s">
        <v>148</v>
      </c>
      <c r="R281" s="273"/>
      <c r="S281" s="144"/>
    </row>
    <row r="282" spans="2:19">
      <c r="B282" s="144"/>
      <c r="C282" s="122"/>
      <c r="D282" s="122" t="s">
        <v>9</v>
      </c>
      <c r="E282" s="122" t="s">
        <v>232</v>
      </c>
      <c r="F282" s="122" t="s">
        <v>280</v>
      </c>
      <c r="G282" s="273"/>
      <c r="H282" s="122" t="s">
        <v>107</v>
      </c>
      <c r="I282" s="136" t="s">
        <v>146</v>
      </c>
      <c r="J282" s="136" t="str">
        <f t="shared" si="89"/>
        <v>Scope 3Purchased Goods &amp; ServicesEURRental and leasing services and lessors of intangible assets</v>
      </c>
      <c r="K282" s="236">
        <v>0.15160738319902797</v>
      </c>
      <c r="L282" s="236">
        <v>0.16607475969721464</v>
      </c>
      <c r="M282" s="236">
        <v>0.14972275877776242</v>
      </c>
      <c r="N282" s="236">
        <v>0.13352561275561625</v>
      </c>
      <c r="O282" s="273"/>
      <c r="P282" s="273"/>
      <c r="Q282" s="122" t="s">
        <v>148</v>
      </c>
      <c r="R282" s="273"/>
      <c r="S282" s="144"/>
    </row>
    <row r="283" spans="2:19">
      <c r="B283" s="144"/>
      <c r="C283" s="122"/>
      <c r="D283" s="122" t="s">
        <v>9</v>
      </c>
      <c r="E283" s="122" t="s">
        <v>232</v>
      </c>
      <c r="F283" s="122" t="s">
        <v>281</v>
      </c>
      <c r="G283" s="273"/>
      <c r="H283" s="122" t="s">
        <v>107</v>
      </c>
      <c r="I283" s="136" t="s">
        <v>146</v>
      </c>
      <c r="J283" s="136" t="str">
        <f t="shared" si="89"/>
        <v>Scope 3Purchased Goods &amp; ServicesEURLegal services</v>
      </c>
      <c r="K283" s="236">
        <v>6.4184147631705268E-2</v>
      </c>
      <c r="L283" s="236">
        <v>7.0309022353565315E-2</v>
      </c>
      <c r="M283" s="236">
        <v>6.3386277438760727E-2</v>
      </c>
      <c r="N283" s="236">
        <v>5.6529091531574753E-2</v>
      </c>
      <c r="O283" s="273"/>
      <c r="P283" s="273"/>
      <c r="Q283" s="122" t="s">
        <v>148</v>
      </c>
      <c r="R283" s="273"/>
      <c r="S283" s="144"/>
    </row>
    <row r="284" spans="2:19">
      <c r="B284" s="144"/>
      <c r="C284" s="122"/>
      <c r="D284" s="122" t="s">
        <v>9</v>
      </c>
      <c r="E284" s="122" t="s">
        <v>232</v>
      </c>
      <c r="F284" s="122" t="s">
        <v>282</v>
      </c>
      <c r="G284" s="273"/>
      <c r="H284" s="122" t="s">
        <v>107</v>
      </c>
      <c r="I284" s="136" t="s">
        <v>146</v>
      </c>
      <c r="J284" s="136" t="str">
        <f t="shared" si="89"/>
        <v>Scope 3Purchased Goods &amp; ServicesEURMiscellaneous professional, scientific, and technical services</v>
      </c>
      <c r="K284" s="236">
        <v>0.1648868620193808</v>
      </c>
      <c r="L284" s="236">
        <v>0.18062145397726265</v>
      </c>
      <c r="M284" s="236">
        <v>0.16283716100647155</v>
      </c>
      <c r="N284" s="236">
        <v>0.14522128686559724</v>
      </c>
      <c r="O284" s="273"/>
      <c r="P284" s="273"/>
      <c r="Q284" s="122" t="s">
        <v>148</v>
      </c>
      <c r="R284" s="273"/>
      <c r="S284" s="144"/>
    </row>
    <row r="285" spans="2:19">
      <c r="B285" s="144"/>
      <c r="C285" s="122"/>
      <c r="D285" s="122" t="s">
        <v>9</v>
      </c>
      <c r="E285" s="122" t="s">
        <v>232</v>
      </c>
      <c r="F285" s="122" t="s">
        <v>283</v>
      </c>
      <c r="G285" s="273"/>
      <c r="H285" s="122" t="s">
        <v>107</v>
      </c>
      <c r="I285" s="136" t="s">
        <v>146</v>
      </c>
      <c r="J285" s="136" t="str">
        <f t="shared" si="89"/>
        <v>Scope 3Purchased Goods &amp; ServicesEURComputer systems design and related services</v>
      </c>
      <c r="K285" s="236">
        <v>8.7423235567322691E-2</v>
      </c>
      <c r="L285" s="236">
        <v>9.5765737343649307E-2</v>
      </c>
      <c r="M285" s="236">
        <v>8.6336481339001681E-2</v>
      </c>
      <c r="N285" s="236">
        <v>7.6996521224041478E-2</v>
      </c>
      <c r="O285" s="273"/>
      <c r="P285" s="273"/>
      <c r="Q285" s="122" t="s">
        <v>148</v>
      </c>
      <c r="R285" s="273"/>
      <c r="S285" s="144"/>
    </row>
    <row r="286" spans="2:19">
      <c r="B286" s="144"/>
      <c r="C286" s="122"/>
      <c r="D286" s="122" t="s">
        <v>9</v>
      </c>
      <c r="E286" s="122" t="s">
        <v>232</v>
      </c>
      <c r="F286" s="122" t="s">
        <v>284</v>
      </c>
      <c r="G286" s="273"/>
      <c r="H286" s="122" t="s">
        <v>107</v>
      </c>
      <c r="I286" s="136" t="s">
        <v>146</v>
      </c>
      <c r="J286" s="136" t="str">
        <f t="shared" si="89"/>
        <v>Scope 3Purchased Goods &amp; ServicesEURManagement of companies and enterprises</v>
      </c>
      <c r="K286" s="236">
        <v>0.12504842555832235</v>
      </c>
      <c r="L286" s="236">
        <v>0.13698137113711864</v>
      </c>
      <c r="M286" s="236">
        <v>0.12349395432034418</v>
      </c>
      <c r="N286" s="236">
        <v>0.11013426453565427</v>
      </c>
      <c r="O286" s="273"/>
      <c r="P286" s="273"/>
      <c r="Q286" s="122" t="s">
        <v>148</v>
      </c>
      <c r="R286" s="273"/>
      <c r="S286" s="144"/>
    </row>
    <row r="287" spans="2:19">
      <c r="B287" s="144"/>
      <c r="C287" s="122"/>
      <c r="D287" s="122" t="s">
        <v>9</v>
      </c>
      <c r="E287" s="122" t="s">
        <v>232</v>
      </c>
      <c r="F287" s="122" t="s">
        <v>285</v>
      </c>
      <c r="G287" s="273"/>
      <c r="H287" s="122" t="s">
        <v>107</v>
      </c>
      <c r="I287" s="136" t="s">
        <v>146</v>
      </c>
      <c r="J287" s="136" t="str">
        <f t="shared" si="89"/>
        <v>Scope 3Purchased Goods &amp; ServicesEURAdministrative and support services</v>
      </c>
      <c r="K287" s="236">
        <v>0.12615504879335174</v>
      </c>
      <c r="L287" s="236">
        <v>0.13819359566045597</v>
      </c>
      <c r="M287" s="236">
        <v>0.12458682117273662</v>
      </c>
      <c r="N287" s="236">
        <v>0.11110890404481936</v>
      </c>
      <c r="O287" s="273"/>
      <c r="P287" s="273"/>
      <c r="Q287" s="122" t="s">
        <v>148</v>
      </c>
      <c r="R287" s="273"/>
      <c r="S287" s="144"/>
    </row>
    <row r="288" spans="2:19">
      <c r="B288" s="144"/>
      <c r="C288" s="122"/>
      <c r="D288" s="122" t="s">
        <v>9</v>
      </c>
      <c r="E288" s="122" t="s">
        <v>232</v>
      </c>
      <c r="F288" s="122" t="s">
        <v>286</v>
      </c>
      <c r="G288" s="273"/>
      <c r="H288" s="122" t="s">
        <v>107</v>
      </c>
      <c r="I288" s="136" t="s">
        <v>146</v>
      </c>
      <c r="J288" s="136" t="str">
        <f t="shared" si="89"/>
        <v>Scope 3Purchased Goods &amp; ServicesEURWaste management and remediation services</v>
      </c>
      <c r="K288" s="236">
        <v>1.5747248634468383</v>
      </c>
      <c r="L288" s="236">
        <v>1.7249954967090253</v>
      </c>
      <c r="M288" s="236">
        <v>1.5551495309544232</v>
      </c>
      <c r="N288" s="236">
        <v>1.3869120215419122</v>
      </c>
      <c r="O288" s="273"/>
      <c r="P288" s="273"/>
      <c r="Q288" s="122" t="s">
        <v>148</v>
      </c>
      <c r="R288" s="273"/>
      <c r="S288" s="144"/>
    </row>
    <row r="289" spans="2:19">
      <c r="B289" s="144"/>
      <c r="C289" s="122"/>
      <c r="D289" s="122" t="s">
        <v>9</v>
      </c>
      <c r="E289" s="122" t="s">
        <v>232</v>
      </c>
      <c r="F289" s="122" t="s">
        <v>287</v>
      </c>
      <c r="G289" s="273"/>
      <c r="H289" s="122" t="s">
        <v>107</v>
      </c>
      <c r="I289" s="136" t="s">
        <v>146</v>
      </c>
      <c r="J289" s="136" t="str">
        <f t="shared" si="89"/>
        <v>Scope 3Purchased Goods &amp; ServicesEUREducational services</v>
      </c>
      <c r="K289" s="236">
        <v>0.22575113994599783</v>
      </c>
      <c r="L289" s="236">
        <v>0.24729380276081592</v>
      </c>
      <c r="M289" s="236">
        <v>0.22294483788805497</v>
      </c>
      <c r="N289" s="236">
        <v>0.19882645986967673</v>
      </c>
      <c r="O289" s="273"/>
      <c r="P289" s="273"/>
      <c r="Q289" s="122" t="s">
        <v>148</v>
      </c>
      <c r="R289" s="273"/>
      <c r="S289" s="144"/>
    </row>
    <row r="290" spans="2:19">
      <c r="B290" s="144"/>
      <c r="C290" s="122"/>
      <c r="D290" s="122" t="s">
        <v>9</v>
      </c>
      <c r="E290" s="122" t="s">
        <v>232</v>
      </c>
      <c r="F290" s="122" t="s">
        <v>288</v>
      </c>
      <c r="G290" s="273"/>
      <c r="H290" s="122" t="s">
        <v>107</v>
      </c>
      <c r="I290" s="136" t="s">
        <v>146</v>
      </c>
      <c r="J290" s="136" t="str">
        <f t="shared" si="89"/>
        <v>Scope 3Purchased Goods &amp; ServicesEURAmbulatory health care services</v>
      </c>
      <c r="K290" s="236">
        <v>0.14386102055382216</v>
      </c>
      <c r="L290" s="236">
        <v>0.1575891880338533</v>
      </c>
      <c r="M290" s="236">
        <v>0.14207269081101542</v>
      </c>
      <c r="N290" s="236">
        <v>0.12670313619146065</v>
      </c>
      <c r="O290" s="273"/>
      <c r="P290" s="273"/>
      <c r="Q290" s="122" t="s">
        <v>148</v>
      </c>
      <c r="R290" s="273"/>
      <c r="S290" s="144"/>
    </row>
    <row r="291" spans="2:19">
      <c r="B291" s="144"/>
      <c r="C291" s="122"/>
      <c r="D291" s="122" t="s">
        <v>9</v>
      </c>
      <c r="E291" s="122" t="s">
        <v>232</v>
      </c>
      <c r="F291" s="122" t="s">
        <v>289</v>
      </c>
      <c r="G291" s="273"/>
      <c r="H291" s="122" t="s">
        <v>107</v>
      </c>
      <c r="I291" s="136" t="s">
        <v>146</v>
      </c>
      <c r="J291" s="136" t="str">
        <f t="shared" si="89"/>
        <v>Scope 3Purchased Goods &amp; ServicesEURHospitals</v>
      </c>
      <c r="K291" s="236">
        <v>0.1947656893651746</v>
      </c>
      <c r="L291" s="236">
        <v>0.2133515161073706</v>
      </c>
      <c r="M291" s="236">
        <v>0.19234456602106703</v>
      </c>
      <c r="N291" s="236">
        <v>0.17153655361305442</v>
      </c>
      <c r="O291" s="273"/>
      <c r="P291" s="273"/>
      <c r="Q291" s="122" t="s">
        <v>148</v>
      </c>
      <c r="R291" s="273"/>
      <c r="S291" s="144"/>
    </row>
    <row r="292" spans="2:19">
      <c r="B292" s="144"/>
      <c r="C292" s="122"/>
      <c r="D292" s="122" t="s">
        <v>9</v>
      </c>
      <c r="E292" s="122" t="s">
        <v>232</v>
      </c>
      <c r="F292" s="122" t="s">
        <v>290</v>
      </c>
      <c r="G292" s="273"/>
      <c r="H292" s="122" t="s">
        <v>107</v>
      </c>
      <c r="I292" s="136" t="s">
        <v>146</v>
      </c>
      <c r="J292" s="136" t="str">
        <f t="shared" si="89"/>
        <v>Scope 3Purchased Goods &amp; ServicesEURNursing and residential care facilities</v>
      </c>
      <c r="K292" s="236">
        <v>0.18480608024991002</v>
      </c>
      <c r="L292" s="236">
        <v>0.20244149539733464</v>
      </c>
      <c r="M292" s="236">
        <v>0.18250876434953522</v>
      </c>
      <c r="N292" s="236">
        <v>0.1627647980305687</v>
      </c>
      <c r="O292" s="273"/>
      <c r="P292" s="273"/>
      <c r="Q292" s="122" t="s">
        <v>148</v>
      </c>
      <c r="R292" s="273"/>
      <c r="S292" s="144"/>
    </row>
    <row r="293" spans="2:19">
      <c r="B293" s="144"/>
      <c r="C293" s="122"/>
      <c r="D293" s="122" t="s">
        <v>9</v>
      </c>
      <c r="E293" s="122" t="s">
        <v>232</v>
      </c>
      <c r="F293" s="122" t="s">
        <v>291</v>
      </c>
      <c r="G293" s="273"/>
      <c r="H293" s="122" t="s">
        <v>107</v>
      </c>
      <c r="I293" s="136" t="s">
        <v>146</v>
      </c>
      <c r="J293" s="136" t="str">
        <f t="shared" si="89"/>
        <v>Scope 3Purchased Goods &amp; ServicesEURSocial assistance</v>
      </c>
      <c r="K293" s="236">
        <v>0.1947656893651746</v>
      </c>
      <c r="L293" s="236">
        <v>0.2133515161073706</v>
      </c>
      <c r="M293" s="236">
        <v>0.19234456602106703</v>
      </c>
      <c r="N293" s="236">
        <v>0.17153655361305442</v>
      </c>
      <c r="O293" s="273"/>
      <c r="P293" s="273"/>
      <c r="Q293" s="122" t="s">
        <v>148</v>
      </c>
      <c r="R293" s="273"/>
      <c r="S293" s="144"/>
    </row>
    <row r="294" spans="2:19">
      <c r="B294" s="144"/>
      <c r="C294" s="122"/>
      <c r="D294" s="122" t="s">
        <v>9</v>
      </c>
      <c r="E294" s="122" t="s">
        <v>232</v>
      </c>
      <c r="F294" s="122" t="s">
        <v>292</v>
      </c>
      <c r="G294" s="273"/>
      <c r="H294" s="122" t="s">
        <v>107</v>
      </c>
      <c r="I294" s="136" t="s">
        <v>146</v>
      </c>
      <c r="J294" s="136" t="str">
        <f t="shared" si="89"/>
        <v>Scope 3Purchased Goods &amp; ServicesEURPerforming arts, spectator sports, museums, and related activities</v>
      </c>
      <c r="K294" s="236">
        <v>7.525037998199928E-2</v>
      </c>
      <c r="L294" s="236">
        <v>8.2431267586938639E-2</v>
      </c>
      <c r="M294" s="236">
        <v>7.4314945962684995E-2</v>
      </c>
      <c r="N294" s="236">
        <v>6.6275486623225577E-2</v>
      </c>
      <c r="O294" s="273"/>
      <c r="P294" s="273"/>
      <c r="Q294" s="122" t="s">
        <v>148</v>
      </c>
      <c r="R294" s="273"/>
      <c r="S294" s="144"/>
    </row>
    <row r="295" spans="2:19">
      <c r="B295" s="144"/>
      <c r="C295" s="122"/>
      <c r="D295" s="122" t="s">
        <v>9</v>
      </c>
      <c r="E295" s="122" t="s">
        <v>232</v>
      </c>
      <c r="F295" s="122" t="s">
        <v>293</v>
      </c>
      <c r="G295" s="273"/>
      <c r="H295" s="122" t="s">
        <v>107</v>
      </c>
      <c r="I295" s="136" t="s">
        <v>146</v>
      </c>
      <c r="J295" s="136" t="str">
        <f t="shared" si="89"/>
        <v>Scope 3Purchased Goods &amp; ServicesEURAmusements, gambling, and recreation industries</v>
      </c>
      <c r="K295" s="236">
        <v>0.41609033637105486</v>
      </c>
      <c r="L295" s="236">
        <v>0.45579642077483723</v>
      </c>
      <c r="M295" s="236">
        <v>0.41091793649955233</v>
      </c>
      <c r="N295" s="236">
        <v>0.36646445544607087</v>
      </c>
      <c r="O295" s="273"/>
      <c r="P295" s="273"/>
      <c r="Q295" s="122" t="s">
        <v>148</v>
      </c>
      <c r="R295" s="273"/>
      <c r="S295" s="144"/>
    </row>
    <row r="296" spans="2:19">
      <c r="B296" s="144"/>
      <c r="C296" s="122"/>
      <c r="D296" s="122" t="s">
        <v>9</v>
      </c>
      <c r="E296" s="122" t="s">
        <v>232</v>
      </c>
      <c r="F296" s="122" t="s">
        <v>294</v>
      </c>
      <c r="G296" s="273"/>
      <c r="H296" s="122" t="s">
        <v>107</v>
      </c>
      <c r="I296" s="136" t="s">
        <v>146</v>
      </c>
      <c r="J296" s="136" t="str">
        <f t="shared" si="89"/>
        <v>Scope 3Purchased Goods &amp; ServicesEURAccommodation</v>
      </c>
      <c r="K296" s="236">
        <v>0.20804516818552743</v>
      </c>
      <c r="L296" s="236">
        <v>0.22789821038741861</v>
      </c>
      <c r="M296" s="236">
        <v>0.20545896824977616</v>
      </c>
      <c r="N296" s="236">
        <v>0.18323222772303543</v>
      </c>
      <c r="O296" s="273"/>
      <c r="P296" s="273"/>
      <c r="Q296" s="122" t="s">
        <v>148</v>
      </c>
      <c r="R296" s="273"/>
      <c r="S296" s="144"/>
    </row>
    <row r="297" spans="2:19">
      <c r="B297" s="144"/>
      <c r="C297" s="122"/>
      <c r="D297" s="122" t="s">
        <v>9</v>
      </c>
      <c r="E297" s="122" t="s">
        <v>232</v>
      </c>
      <c r="F297" s="122" t="s">
        <v>295</v>
      </c>
      <c r="G297" s="273"/>
      <c r="H297" s="122" t="s">
        <v>107</v>
      </c>
      <c r="I297" s="136" t="s">
        <v>146</v>
      </c>
      <c r="J297" s="136" t="str">
        <f t="shared" si="89"/>
        <v>Scope 3Purchased Goods &amp; ServicesEURFood services and drinking places</v>
      </c>
      <c r="K297" s="236">
        <v>0.25231009758670347</v>
      </c>
      <c r="L297" s="236">
        <v>0.27638719132091194</v>
      </c>
      <c r="M297" s="236">
        <v>0.24917364234547323</v>
      </c>
      <c r="N297" s="236">
        <v>0.22221780808963873</v>
      </c>
      <c r="O297" s="273"/>
      <c r="P297" s="273"/>
      <c r="Q297" s="122" t="s">
        <v>148</v>
      </c>
      <c r="R297" s="273"/>
      <c r="S297" s="144"/>
    </row>
    <row r="298" spans="2:19">
      <c r="B298" s="144"/>
      <c r="C298" s="122"/>
      <c r="D298" s="122" t="s">
        <v>9</v>
      </c>
      <c r="E298" s="122" t="s">
        <v>232</v>
      </c>
      <c r="F298" s="122" t="s">
        <v>296</v>
      </c>
      <c r="G298" s="273"/>
      <c r="H298" s="122" t="s">
        <v>107</v>
      </c>
      <c r="I298" s="136" t="s">
        <v>146</v>
      </c>
      <c r="J298" s="136" t="str">
        <f t="shared" si="89"/>
        <v>Scope 3Purchased Goods &amp; ServicesEUROther services, except government</v>
      </c>
      <c r="K298" s="236">
        <v>0.17041997819452778</v>
      </c>
      <c r="L298" s="236">
        <v>0.18668257659394927</v>
      </c>
      <c r="M298" s="236">
        <v>0.16830149526843366</v>
      </c>
      <c r="N298" s="236">
        <v>0.15009448441142262</v>
      </c>
      <c r="O298" s="273"/>
      <c r="P298" s="273"/>
      <c r="Q298" s="122" t="s">
        <v>148</v>
      </c>
      <c r="R298" s="273"/>
      <c r="S298" s="144"/>
    </row>
    <row r="299" spans="2:19">
      <c r="B299" s="144"/>
      <c r="C299" s="122"/>
      <c r="D299" s="122" t="s">
        <v>9</v>
      </c>
      <c r="E299" s="122" t="s">
        <v>232</v>
      </c>
      <c r="F299" s="122" t="s">
        <v>297</v>
      </c>
      <c r="G299" s="273"/>
      <c r="H299" s="122" t="s">
        <v>107</v>
      </c>
      <c r="I299" s="136" t="s">
        <v>146</v>
      </c>
      <c r="J299" s="136" t="str">
        <f t="shared" si="89"/>
        <v>Scope 3Purchased Goods &amp; ServicesEURHousing</v>
      </c>
      <c r="K299" s="236">
        <v>2.1025841465558623E-2</v>
      </c>
      <c r="L299" s="236">
        <v>2.3032265943409326E-2</v>
      </c>
      <c r="M299" s="236">
        <v>2.0764470195456099E-2</v>
      </c>
      <c r="N299" s="236">
        <v>1.8518150674136556E-2</v>
      </c>
      <c r="O299" s="273"/>
      <c r="P299" s="273"/>
      <c r="Q299" s="122" t="s">
        <v>148</v>
      </c>
      <c r="R299" s="273"/>
      <c r="S299" s="144"/>
    </row>
    <row r="300" spans="2:19">
      <c r="B300" s="144"/>
      <c r="C300" s="122"/>
      <c r="D300" s="122" t="s">
        <v>9</v>
      </c>
      <c r="E300" s="122" t="s">
        <v>232</v>
      </c>
      <c r="F300" s="122" t="s">
        <v>298</v>
      </c>
      <c r="G300" s="275"/>
      <c r="H300" s="122" t="s">
        <v>107</v>
      </c>
      <c r="I300" s="136" t="s">
        <v>146</v>
      </c>
      <c r="J300" s="136" t="str">
        <f t="shared" ref="J300" si="90">D300&amp;E300&amp;H300&amp;F300</f>
        <v>Scope 3Purchased Goods &amp; ServicesEUROther real estate</v>
      </c>
      <c r="K300" s="236">
        <v>0.4326896848964959</v>
      </c>
      <c r="L300" s="236">
        <v>0.4739797886248972</v>
      </c>
      <c r="M300" s="236">
        <v>0.42731093928543873</v>
      </c>
      <c r="N300" s="236">
        <v>0.38108404808354707</v>
      </c>
      <c r="O300" s="275"/>
      <c r="P300" s="273"/>
      <c r="Q300" s="122" t="s">
        <v>148</v>
      </c>
      <c r="R300" s="273"/>
      <c r="S300" s="144"/>
    </row>
    <row r="301" spans="2:19">
      <c r="B301" s="144"/>
      <c r="C301" s="234" t="s">
        <v>299</v>
      </c>
      <c r="D301" s="143"/>
      <c r="E301" s="143"/>
      <c r="F301" s="143"/>
      <c r="G301" s="143"/>
      <c r="H301" s="143"/>
      <c r="I301" s="144"/>
      <c r="J301" s="144"/>
      <c r="K301" s="145"/>
      <c r="L301" s="145"/>
      <c r="M301" s="145"/>
      <c r="N301" s="145"/>
      <c r="O301" s="145"/>
      <c r="P301" s="145"/>
      <c r="Q301" s="143"/>
      <c r="R301" s="144"/>
      <c r="S301" s="144"/>
    </row>
    <row r="302" spans="2:19">
      <c r="B302" s="144"/>
      <c r="C302" s="274"/>
      <c r="D302" s="276"/>
      <c r="E302" s="274"/>
      <c r="F302" s="274"/>
      <c r="G302" s="274"/>
      <c r="H302" s="122" t="s">
        <v>300</v>
      </c>
      <c r="I302" s="136"/>
      <c r="J302" s="251"/>
      <c r="K302" s="240">
        <v>3.6999999999999998E-2</v>
      </c>
      <c r="L302" s="246">
        <v>3.6999999999999998E-2</v>
      </c>
      <c r="M302" s="241">
        <v>3.6999999999999998E-2</v>
      </c>
      <c r="N302" s="247">
        <v>3.6999999999999998E-2</v>
      </c>
      <c r="O302" s="242">
        <v>3.6999999999999998E-2</v>
      </c>
      <c r="P302" s="239">
        <v>3.6999999999999998E-2</v>
      </c>
      <c r="Q302" s="262" t="s">
        <v>301</v>
      </c>
      <c r="R302" s="273"/>
      <c r="S302" s="144"/>
    </row>
    <row r="303" spans="2:19">
      <c r="B303" s="144"/>
      <c r="C303" s="274"/>
      <c r="D303" s="276"/>
      <c r="E303" s="274"/>
      <c r="F303" s="274"/>
      <c r="G303" s="274"/>
      <c r="H303" s="122" t="s">
        <v>302</v>
      </c>
      <c r="I303" s="136"/>
      <c r="J303" s="252"/>
      <c r="K303" s="253">
        <v>10.28</v>
      </c>
      <c r="L303" s="238">
        <v>10.28</v>
      </c>
      <c r="M303" s="238">
        <v>10.28</v>
      </c>
      <c r="N303" s="241">
        <v>10.28</v>
      </c>
      <c r="O303" s="240">
        <v>10.28</v>
      </c>
      <c r="P303" s="244">
        <v>10.28</v>
      </c>
      <c r="Q303" s="122" t="s">
        <v>303</v>
      </c>
      <c r="R303" s="273"/>
      <c r="S303" s="144"/>
    </row>
    <row r="304" spans="2:19">
      <c r="B304" s="144"/>
      <c r="C304" s="274"/>
      <c r="D304" s="276"/>
      <c r="E304" s="274"/>
      <c r="F304" s="274"/>
      <c r="G304" s="274"/>
      <c r="H304" s="122" t="s">
        <v>304</v>
      </c>
      <c r="I304" s="136"/>
      <c r="J304" s="136"/>
      <c r="K304" s="237">
        <v>277.77777778000001</v>
      </c>
      <c r="L304" s="243">
        <v>277.77777778000001</v>
      </c>
      <c r="M304" s="254">
        <v>277.77777778000001</v>
      </c>
      <c r="N304" s="238">
        <v>277.77777778000001</v>
      </c>
      <c r="O304" s="249">
        <v>277.77777778000001</v>
      </c>
      <c r="P304" s="239">
        <v>277.77777778000001</v>
      </c>
      <c r="Q304" s="262" t="s">
        <v>305</v>
      </c>
      <c r="R304" s="275"/>
      <c r="S304" s="144"/>
    </row>
    <row r="305" spans="2:19">
      <c r="B305" s="144"/>
      <c r="C305" s="274"/>
      <c r="D305" s="276"/>
      <c r="E305" s="274"/>
      <c r="F305" s="274"/>
      <c r="G305" s="274"/>
      <c r="H305" s="122" t="s">
        <v>306</v>
      </c>
      <c r="I305" s="136"/>
      <c r="J305" s="136"/>
      <c r="K305" s="141">
        <v>1000</v>
      </c>
      <c r="L305" s="248">
        <v>1000</v>
      </c>
      <c r="M305" s="245">
        <v>1000</v>
      </c>
      <c r="N305" s="250">
        <v>1000</v>
      </c>
      <c r="O305" s="248">
        <v>1000</v>
      </c>
      <c r="P305" s="245">
        <v>1000</v>
      </c>
      <c r="Q305" s="122"/>
      <c r="R305" s="277"/>
      <c r="S305" s="144"/>
    </row>
    <row r="306" spans="2:19">
      <c r="B306" s="144"/>
      <c r="C306" s="144"/>
      <c r="D306" s="144"/>
      <c r="E306" s="144"/>
      <c r="F306" s="144"/>
      <c r="G306" s="144"/>
      <c r="H306" s="144"/>
      <c r="I306" s="144"/>
      <c r="J306" s="144"/>
      <c r="K306" s="144"/>
      <c r="L306" s="144"/>
      <c r="M306" s="144"/>
      <c r="N306" s="144"/>
      <c r="O306" s="144"/>
      <c r="P306" s="144"/>
      <c r="Q306" s="144"/>
      <c r="R306" s="144"/>
      <c r="S306" s="144"/>
    </row>
    <row r="307" spans="2:19"/>
  </sheetData>
  <sheetProtection algorithmName="SHA-512" hashValue="SwVa+7Y2+1awAfPqJVzeXlIguEHCItKWA323M6S4p6hG34TEqtYz9oTpnFPVxmxS+kvvT9G+KusHTWhi652LjA==" saltValue="PB3KMLr8AlV8wgAInGgCxw==" spinCount="100000" sheet="1" selectLockedCells="1"/>
  <mergeCells count="2">
    <mergeCell ref="C9:E9"/>
    <mergeCell ref="C5:F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S75"/>
  <sheetViews>
    <sheetView showGridLines="0" zoomScale="65" zoomScaleNormal="65" workbookViewId="0">
      <selection activeCell="F16" sqref="F16"/>
    </sheetView>
  </sheetViews>
  <sheetFormatPr defaultColWidth="0" defaultRowHeight="14.65" customHeight="1" zeroHeight="1"/>
  <cols>
    <col min="1" max="1" width="2.7109375" customWidth="1"/>
    <col min="2" max="2" width="11.5703125" customWidth="1"/>
    <col min="3" max="3" width="33" customWidth="1"/>
    <col min="4" max="7" width="26.42578125" customWidth="1"/>
    <col min="8" max="8" width="39.42578125" customWidth="1"/>
    <col min="9" max="14" width="26.42578125" customWidth="1"/>
    <col min="15" max="15" width="11.5703125" customWidth="1"/>
    <col min="16" max="16" width="2.7109375" customWidth="1"/>
    <col min="17" max="18" width="8.7109375" hidden="1" customWidth="1"/>
    <col min="19" max="19" width="0" hidden="1" customWidth="1"/>
    <col min="20" max="16384" width="8.7109375" hidden="1"/>
  </cols>
  <sheetData>
    <row r="1" spans="1:16" ht="15">
      <c r="A1" s="2"/>
      <c r="B1" s="2"/>
      <c r="C1" s="2"/>
      <c r="D1" s="2"/>
      <c r="E1" s="2"/>
      <c r="F1" s="2"/>
      <c r="G1" s="2"/>
      <c r="H1" s="2"/>
      <c r="I1" s="2"/>
      <c r="J1" s="2"/>
      <c r="K1" s="2"/>
      <c r="L1" s="2"/>
      <c r="M1" s="2"/>
      <c r="N1" s="2"/>
      <c r="O1" s="2"/>
      <c r="P1" s="2"/>
    </row>
    <row r="2" spans="1:16" ht="58.5" customHeight="1">
      <c r="A2" s="2"/>
      <c r="B2" s="71"/>
      <c r="C2" s="71" t="s">
        <v>11</v>
      </c>
      <c r="D2" s="5"/>
      <c r="E2" s="5"/>
      <c r="F2" s="5"/>
      <c r="G2" s="5"/>
      <c r="H2" s="5"/>
      <c r="I2" s="5"/>
      <c r="J2" s="5"/>
      <c r="K2" s="5"/>
      <c r="L2" s="5"/>
      <c r="M2" s="5"/>
      <c r="N2" s="5"/>
      <c r="O2" s="5"/>
      <c r="P2" s="2"/>
    </row>
    <row r="3" spans="1:16" ht="33" customHeight="1">
      <c r="A3" s="2"/>
      <c r="B3" s="61"/>
      <c r="C3" s="76" t="s">
        <v>111</v>
      </c>
      <c r="D3" s="61"/>
      <c r="E3" s="61"/>
      <c r="F3" s="61"/>
      <c r="G3" s="61"/>
      <c r="H3" s="61"/>
      <c r="I3" s="61"/>
      <c r="J3" s="61"/>
      <c r="K3" s="61"/>
      <c r="L3" s="61"/>
      <c r="M3" s="61"/>
      <c r="N3" s="61"/>
      <c r="O3" s="61"/>
      <c r="P3" s="2"/>
    </row>
    <row r="4" spans="1:16" ht="30" customHeight="1">
      <c r="A4" s="2"/>
      <c r="B4" s="61"/>
      <c r="C4" s="519" t="s">
        <v>307</v>
      </c>
      <c r="D4" s="519"/>
      <c r="E4" s="519"/>
      <c r="F4" s="519"/>
      <c r="G4" s="519"/>
      <c r="H4" s="519"/>
      <c r="I4" s="519"/>
      <c r="J4" s="519"/>
      <c r="K4" s="519"/>
      <c r="L4" s="519"/>
      <c r="M4" s="519"/>
      <c r="N4" s="519"/>
      <c r="O4" s="61"/>
      <c r="P4" s="2"/>
    </row>
    <row r="5" spans="1:16" ht="24" customHeight="1">
      <c r="A5" s="2"/>
      <c r="B5" s="61"/>
      <c r="C5" s="148"/>
      <c r="D5" s="148"/>
      <c r="E5" s="148"/>
      <c r="F5" s="148"/>
      <c r="G5" s="148"/>
      <c r="H5" s="148"/>
      <c r="I5" s="148"/>
      <c r="J5" s="148"/>
      <c r="K5" s="148"/>
      <c r="L5" s="148"/>
      <c r="M5" s="148"/>
      <c r="N5" s="148"/>
      <c r="O5" s="61"/>
      <c r="P5" s="2"/>
    </row>
    <row r="6" spans="1:16" ht="24" customHeight="1">
      <c r="A6" s="2"/>
      <c r="B6" s="61"/>
      <c r="C6" s="150"/>
      <c r="D6" s="149" t="s">
        <v>308</v>
      </c>
      <c r="E6" s="150"/>
      <c r="F6" s="294"/>
      <c r="G6" s="150"/>
      <c r="H6" s="149" t="s">
        <v>309</v>
      </c>
      <c r="I6" s="150"/>
      <c r="J6" s="150"/>
      <c r="K6" s="150"/>
      <c r="L6" s="150"/>
      <c r="M6" s="150"/>
      <c r="N6" s="150"/>
      <c r="O6" s="150"/>
    </row>
    <row r="7" spans="1:16" ht="24" customHeight="1">
      <c r="A7" s="2"/>
      <c r="B7" s="61"/>
      <c r="C7" s="195"/>
      <c r="D7" s="332"/>
      <c r="E7" s="332"/>
      <c r="F7" s="333"/>
      <c r="G7" s="195"/>
      <c r="H7" s="196"/>
      <c r="I7" s="196"/>
      <c r="J7" s="196"/>
      <c r="K7" s="196"/>
      <c r="L7" s="196"/>
      <c r="M7" s="196"/>
      <c r="N7" s="196"/>
      <c r="O7" s="150"/>
    </row>
    <row r="8" spans="1:16" ht="24" customHeight="1" thickBot="1">
      <c r="A8" s="2"/>
      <c r="B8" s="61"/>
      <c r="C8" s="195"/>
      <c r="D8" s="332"/>
      <c r="E8" s="332"/>
      <c r="F8" s="333"/>
      <c r="G8" s="195"/>
      <c r="H8" s="197"/>
      <c r="I8" s="198">
        <v>2020</v>
      </c>
      <c r="J8" s="198">
        <v>2021</v>
      </c>
      <c r="K8" s="198">
        <v>2022</v>
      </c>
      <c r="L8" s="198">
        <v>2023</v>
      </c>
      <c r="M8" s="198">
        <v>2024</v>
      </c>
      <c r="N8" s="198">
        <v>2025</v>
      </c>
      <c r="O8" s="150"/>
    </row>
    <row r="9" spans="1:16" ht="24" customHeight="1">
      <c r="A9" s="2"/>
      <c r="B9" s="61"/>
      <c r="C9" s="195"/>
      <c r="D9" s="332"/>
      <c r="E9" s="332"/>
      <c r="F9" s="333"/>
      <c r="G9" s="195"/>
      <c r="H9" s="199" t="s">
        <v>7</v>
      </c>
      <c r="I9" s="200">
        <f>IF(SUMIFS(Consolidation!$O$4:$O$873,Consolidation!$D$4:$D$873,Dashboard!$H9,Consolidation!$K$4:$K$873,Dashboard!I$8)=0,0,SUMIFS(Consolidation!$O$4:$O$873,Consolidation!$D$4:$D$873,Dashboard!$H9,Consolidation!$K$4:$K$873,Dashboard!I$8))</f>
        <v>0</v>
      </c>
      <c r="J9" s="200">
        <f>IF(SUMIFS(Consolidation!$O$4:$O$873,Consolidation!$D$4:$D$873,Dashboard!$H9,Consolidation!$K$4:$K$873,Dashboard!J$8)=0,0,SUMIFS(Consolidation!$O$4:$O$873,Consolidation!$D$4:$D$873,Dashboard!$H9,Consolidation!$K$4:$K$873,Dashboard!J$8))</f>
        <v>0</v>
      </c>
      <c r="K9" s="200">
        <f>IF(SUMIFS(Consolidation!$O$4:$O$873,Consolidation!$D$4:$D$873,Dashboard!$H9,Consolidation!$K$4:$K$873,Dashboard!K$8)=0,0,SUMIFS(Consolidation!$O$4:$O$873,Consolidation!$D$4:$D$873,Dashboard!$H9,Consolidation!$K$4:$K$873,Dashboard!K$8))</f>
        <v>0</v>
      </c>
      <c r="L9" s="200">
        <f>IF(SUMIFS(Consolidation!$O$4:$O$873,Consolidation!$D$4:$D$873,Dashboard!$H9,Consolidation!$K$4:$K$873,Dashboard!L$8)=0,0,SUMIFS(Consolidation!$O$4:$O$873,Consolidation!$D$4:$D$873,Dashboard!$H9,Consolidation!$K$4:$K$873,Dashboard!L$8))</f>
        <v>0</v>
      </c>
      <c r="M9" s="200">
        <f>IF(SUMIFS(Consolidation!$O$4:$O$873,Consolidation!$D$4:$D$873,Dashboard!$H9,Consolidation!$K$4:$K$873,Dashboard!M$8)=0,0,SUMIFS(Consolidation!$O$4:$O$873,Consolidation!$D$4:$D$873,Dashboard!$H9,Consolidation!$K$4:$K$873,Dashboard!M$8))</f>
        <v>0</v>
      </c>
      <c r="N9" s="200">
        <f>IF(SUMIFS(Consolidation!$O$4:$O$873,Consolidation!$D$4:$D$873,Dashboard!$H9,Consolidation!$K$4:$K$873,Dashboard!N$8)=0,0,SUMIFS(Consolidation!$O$4:$O$873,Consolidation!$D$4:$D$873,Dashboard!$H9,Consolidation!$K$4:$K$873,Dashboard!N$8))</f>
        <v>0</v>
      </c>
      <c r="O9" s="150"/>
    </row>
    <row r="10" spans="1:16" ht="24" customHeight="1">
      <c r="A10" s="2"/>
      <c r="B10" s="61"/>
      <c r="C10" s="195"/>
      <c r="D10" s="332"/>
      <c r="E10" s="332"/>
      <c r="F10" s="333"/>
      <c r="G10" s="195"/>
      <c r="H10" s="201" t="s">
        <v>8</v>
      </c>
      <c r="I10" s="200">
        <f>IF(SUMIFS(Consolidation!$O$4:$O$873,Consolidation!$D$4:$D$873,Dashboard!$H10,Consolidation!$K$4:$K$873,Dashboard!I$8)=0,0,SUMIFS(Consolidation!$O$4:$O$873,Consolidation!$D$4:$D$873,Dashboard!$H10,Consolidation!$K$4:$K$873,Dashboard!I$8))</f>
        <v>0</v>
      </c>
      <c r="J10" s="200">
        <f>IF(SUMIFS(Consolidation!$O$4:$O$873,Consolidation!$D$4:$D$873,Dashboard!$H10,Consolidation!$K$4:$K$873,Dashboard!J$8)=0,0,SUMIFS(Consolidation!$O$4:$O$873,Consolidation!$D$4:$D$873,Dashboard!$H10,Consolidation!$K$4:$K$873,Dashboard!J$8))</f>
        <v>0</v>
      </c>
      <c r="K10" s="200">
        <f>IF(SUMIFS(Consolidation!$O$4:$O$873,Consolidation!$D$4:$D$873,Dashboard!$H10,Consolidation!$K$4:$K$873,Dashboard!K$8)=0,0,SUMIFS(Consolidation!$O$4:$O$873,Consolidation!$D$4:$D$873,Dashboard!$H10,Consolidation!$K$4:$K$873,Dashboard!K$8))</f>
        <v>0</v>
      </c>
      <c r="L10" s="200">
        <f>IF(SUMIFS(Consolidation!$O$4:$O$873,Consolidation!$D$4:$D$873,Dashboard!$H10,Consolidation!$K$4:$K$873,Dashboard!L$8)=0,0,SUMIFS(Consolidation!$O$4:$O$873,Consolidation!$D$4:$D$873,Dashboard!$H10,Consolidation!$K$4:$K$873,Dashboard!L$8))</f>
        <v>0</v>
      </c>
      <c r="M10" s="200">
        <f>IF(SUMIFS(Consolidation!$O$4:$O$873,Consolidation!$D$4:$D$873,Dashboard!$H10,Consolidation!$K$4:$K$873,Dashboard!M$8)=0,0,SUMIFS(Consolidation!$O$4:$O$873,Consolidation!$D$4:$D$873,Dashboard!$H10,Consolidation!$K$4:$K$873,Dashboard!M$8))</f>
        <v>0</v>
      </c>
      <c r="N10" s="200">
        <f>IF(SUMIFS(Consolidation!$O$4:$O$873,Consolidation!$D$4:$D$873,Dashboard!$H10,Consolidation!$K$4:$K$873,Dashboard!N$8)=0,0,SUMIFS(Consolidation!$O$4:$O$873,Consolidation!$D$4:$D$873,Dashboard!$H10,Consolidation!$K$4:$K$873,Dashboard!N$8))</f>
        <v>0</v>
      </c>
      <c r="O10" s="150"/>
    </row>
    <row r="11" spans="1:16" ht="24" customHeight="1">
      <c r="A11" s="2"/>
      <c r="B11" s="61"/>
      <c r="C11" s="195"/>
      <c r="D11" s="332"/>
      <c r="E11" s="332"/>
      <c r="F11" s="333"/>
      <c r="G11" s="195"/>
      <c r="H11" s="202" t="s">
        <v>310</v>
      </c>
      <c r="I11" s="200">
        <f>IF(SUM(I9:I10)=0,0,SUM(I9:I10))</f>
        <v>0</v>
      </c>
      <c r="J11" s="200">
        <f t="shared" ref="J11:N11" si="0">IF(SUM(J9:J10)=0,0,SUM(J9:J10))</f>
        <v>0</v>
      </c>
      <c r="K11" s="200">
        <f t="shared" si="0"/>
        <v>0</v>
      </c>
      <c r="L11" s="200">
        <f t="shared" si="0"/>
        <v>0</v>
      </c>
      <c r="M11" s="200">
        <f t="shared" si="0"/>
        <v>0</v>
      </c>
      <c r="N11" s="200">
        <f t="shared" si="0"/>
        <v>0</v>
      </c>
      <c r="O11" s="150"/>
    </row>
    <row r="12" spans="1:16" ht="24" customHeight="1">
      <c r="A12" s="2"/>
      <c r="B12" s="61"/>
      <c r="C12" s="195"/>
      <c r="D12" s="332"/>
      <c r="E12" s="332"/>
      <c r="F12" s="333"/>
      <c r="G12" s="195"/>
      <c r="H12" s="201"/>
      <c r="I12" s="196"/>
      <c r="J12" s="196"/>
      <c r="K12" s="196"/>
      <c r="L12" s="196"/>
      <c r="M12" s="196"/>
      <c r="N12" s="196"/>
      <c r="O12" s="150"/>
    </row>
    <row r="13" spans="1:16" ht="24" customHeight="1">
      <c r="A13" s="2"/>
      <c r="B13" s="61"/>
      <c r="C13" s="195"/>
      <c r="D13" s="332"/>
      <c r="E13" s="332"/>
      <c r="F13" s="333"/>
      <c r="G13" s="195"/>
      <c r="H13" s="201" t="s">
        <v>9</v>
      </c>
      <c r="I13" s="200">
        <f>IF(SUMIFS(Consolidation!$O$4:$O$873,Consolidation!$D$4:$D$873,Dashboard!$H13,Consolidation!$K$4:$K$873,Dashboard!I$8)=0,0,SUMIFS(Consolidation!$O$4:$O$873,Consolidation!$D$4:$D$873,Dashboard!$H13,Consolidation!$K$4:$K$873,Dashboard!I$8))</f>
        <v>0</v>
      </c>
      <c r="J13" s="200">
        <f>IF(SUMIFS(Consolidation!$O$4:$O$873,Consolidation!$D$4:$D$873,Dashboard!$H13,Consolidation!$K$4:$K$873,Dashboard!J$8)=0,0,SUMIFS(Consolidation!$O$4:$O$873,Consolidation!$D$4:$D$873,Dashboard!$H13,Consolidation!$K$4:$K$873,Dashboard!J$8))</f>
        <v>0</v>
      </c>
      <c r="K13" s="200">
        <f>IF(SUMIFS(Consolidation!$O$4:$O$873,Consolidation!$D$4:$D$873,Dashboard!$H13,Consolidation!$K$4:$K$873,Dashboard!K$8)=0,0,SUMIFS(Consolidation!$O$4:$O$873,Consolidation!$D$4:$D$873,Dashboard!$H13,Consolidation!$K$4:$K$873,Dashboard!K$8))</f>
        <v>0</v>
      </c>
      <c r="L13" s="200">
        <f>IF(SUMIFS(Consolidation!$O$4:$O$873,Consolidation!$D$4:$D$873,Dashboard!$H13,Consolidation!$K$4:$K$873,Dashboard!L$8)=0,0,SUMIFS(Consolidation!$O$4:$O$873,Consolidation!$D$4:$D$873,Dashboard!$H13,Consolidation!$K$4:$K$873,Dashboard!L$8))</f>
        <v>0</v>
      </c>
      <c r="M13" s="200">
        <f>IF(SUMIFS(Consolidation!$O$4:$O$873,Consolidation!$D$4:$D$873,Dashboard!$H13,Consolidation!$K$4:$K$873,Dashboard!M$8)=0,0,SUMIFS(Consolidation!$O$4:$O$873,Consolidation!$D$4:$D$873,Dashboard!$H13,Consolidation!$K$4:$K$873,Dashboard!M$8))</f>
        <v>0</v>
      </c>
      <c r="N13" s="200">
        <f>IF(SUMIFS(Consolidation!$O$4:$O$873,Consolidation!$D$4:$D$873,Dashboard!$H13,Consolidation!$K$4:$K$873,Dashboard!N$8)=0,0,SUMIFS(Consolidation!$O$4:$O$873,Consolidation!$D$4:$D$873,Dashboard!$H13,Consolidation!$K$4:$K$873,Dashboard!N$8))</f>
        <v>0</v>
      </c>
      <c r="O13" s="150"/>
    </row>
    <row r="14" spans="1:16" ht="24" customHeight="1">
      <c r="A14" s="2"/>
      <c r="B14" s="61"/>
      <c r="C14" s="195"/>
      <c r="D14" s="332"/>
      <c r="E14" s="332"/>
      <c r="F14" s="333"/>
      <c r="G14" s="195"/>
      <c r="H14" s="202" t="s">
        <v>311</v>
      </c>
      <c r="I14" s="200">
        <f>IF(I13+I11=0,0,I13+I11)</f>
        <v>0</v>
      </c>
      <c r="J14" s="200">
        <f t="shared" ref="J14:N14" si="1">IF(J13+J11=0,0,J13+J11)</f>
        <v>0</v>
      </c>
      <c r="K14" s="200">
        <f t="shared" si="1"/>
        <v>0</v>
      </c>
      <c r="L14" s="200">
        <f t="shared" si="1"/>
        <v>0</v>
      </c>
      <c r="M14" s="200">
        <f t="shared" si="1"/>
        <v>0</v>
      </c>
      <c r="N14" s="200">
        <f t="shared" si="1"/>
        <v>0</v>
      </c>
      <c r="O14" s="150"/>
    </row>
    <row r="15" spans="1:16" ht="24" customHeight="1">
      <c r="A15" s="2"/>
      <c r="B15" s="61"/>
      <c r="C15" s="195"/>
      <c r="D15" s="332"/>
      <c r="E15" s="332"/>
      <c r="F15" s="333"/>
      <c r="G15" s="195"/>
      <c r="H15" s="201"/>
      <c r="I15" s="196"/>
      <c r="J15" s="196"/>
      <c r="K15" s="196"/>
      <c r="L15" s="196"/>
      <c r="M15" s="196"/>
      <c r="N15" s="196"/>
      <c r="O15" s="150"/>
    </row>
    <row r="16" spans="1:16" ht="24" customHeight="1">
      <c r="A16" s="2"/>
      <c r="B16" s="61"/>
      <c r="C16" s="195"/>
      <c r="D16" s="332"/>
      <c r="E16" s="332"/>
      <c r="F16" s="333"/>
      <c r="G16" s="195"/>
      <c r="H16" s="301" t="s">
        <v>312</v>
      </c>
      <c r="I16" s="203" t="str">
        <f>IF(I14=0,"",(I9+I10)/I14)</f>
        <v/>
      </c>
      <c r="J16" s="203" t="str">
        <f t="shared" ref="J16:L16" si="2">IF(J14=0,"",(J9+J10)/J14)</f>
        <v/>
      </c>
      <c r="K16" s="203" t="str">
        <f t="shared" si="2"/>
        <v/>
      </c>
      <c r="L16" s="203" t="str">
        <f t="shared" si="2"/>
        <v/>
      </c>
      <c r="M16" s="203" t="str">
        <f t="shared" ref="M16:N16" si="3">IF(M14=0,"",(M9+M10)/M14)</f>
        <v/>
      </c>
      <c r="N16" s="203" t="str">
        <f t="shared" si="3"/>
        <v/>
      </c>
      <c r="O16" s="150"/>
    </row>
    <row r="17" spans="1:16" ht="24" customHeight="1">
      <c r="A17" s="2"/>
      <c r="B17" s="61"/>
      <c r="C17" s="195"/>
      <c r="D17" s="195"/>
      <c r="E17" s="195"/>
      <c r="F17" s="194"/>
      <c r="G17" s="195"/>
      <c r="H17" s="301" t="s">
        <v>313</v>
      </c>
      <c r="I17" s="203" t="str">
        <f>IF(I14=0,"",I13/I14)</f>
        <v/>
      </c>
      <c r="J17" s="203" t="str">
        <f t="shared" ref="J17:K17" si="4">IF(J14=0,"",J13/J14)</f>
        <v/>
      </c>
      <c r="K17" s="203" t="str">
        <f t="shared" si="4"/>
        <v/>
      </c>
      <c r="L17" s="203" t="str">
        <f>IF(L14=0,"",L13/L14)</f>
        <v/>
      </c>
      <c r="M17" s="203" t="str">
        <f>IF(M14=0,"",M13/M14)</f>
        <v/>
      </c>
      <c r="N17" s="203" t="str">
        <f t="shared" ref="N17" si="5">IF(N14=0,"",N13/N14)</f>
        <v/>
      </c>
      <c r="O17" s="150"/>
    </row>
    <row r="18" spans="1:16" ht="24" customHeight="1">
      <c r="A18" s="2"/>
      <c r="B18" s="61"/>
      <c r="C18" s="195"/>
      <c r="D18" s="195"/>
      <c r="E18" s="195"/>
      <c r="F18" s="194"/>
      <c r="G18" s="195"/>
      <c r="H18" s="195"/>
      <c r="I18" s="195"/>
      <c r="J18" s="195"/>
      <c r="K18" s="195"/>
      <c r="L18" s="195"/>
      <c r="M18" s="195"/>
      <c r="N18" s="195"/>
      <c r="O18" s="150"/>
    </row>
    <row r="19" spans="1:16" ht="24" customHeight="1">
      <c r="A19" s="2"/>
      <c r="B19" s="61"/>
      <c r="C19" s="195"/>
      <c r="D19" s="195"/>
      <c r="E19" s="195"/>
      <c r="F19" s="194"/>
      <c r="G19" s="195"/>
      <c r="H19" s="195"/>
      <c r="I19" s="195"/>
      <c r="J19" s="195"/>
      <c r="K19" s="195"/>
      <c r="L19" s="195"/>
      <c r="M19" s="195"/>
      <c r="N19" s="195"/>
      <c r="O19" s="150"/>
    </row>
    <row r="20" spans="1:16" ht="24" customHeight="1">
      <c r="A20" s="2"/>
      <c r="B20" s="61"/>
      <c r="C20" s="195"/>
      <c r="D20" s="195"/>
      <c r="E20" s="195"/>
      <c r="F20" s="194"/>
      <c r="G20" s="195"/>
      <c r="H20" s="195"/>
      <c r="I20" s="195"/>
      <c r="J20" s="195"/>
      <c r="K20" s="195"/>
      <c r="L20" s="195"/>
      <c r="M20" s="195"/>
      <c r="N20" s="195"/>
      <c r="O20" s="150"/>
      <c r="P20" s="2"/>
    </row>
    <row r="21" spans="1:16" ht="24" customHeight="1">
      <c r="A21" s="2"/>
      <c r="B21" s="61"/>
      <c r="C21" s="195"/>
      <c r="D21" s="195"/>
      <c r="E21" s="195"/>
      <c r="F21" s="195"/>
      <c r="G21" s="195"/>
      <c r="H21" s="195"/>
      <c r="I21" s="195"/>
      <c r="J21" s="195"/>
      <c r="K21" s="195"/>
      <c r="L21" s="195"/>
      <c r="M21" s="195"/>
      <c r="N21" s="195"/>
      <c r="O21" s="150"/>
      <c r="P21" s="2"/>
    </row>
    <row r="22" spans="1:16" ht="24" customHeight="1">
      <c r="A22" s="2"/>
      <c r="B22" s="61"/>
      <c r="C22" s="151"/>
      <c r="D22" s="151"/>
      <c r="E22" s="151"/>
      <c r="F22" s="151"/>
      <c r="G22" s="151"/>
      <c r="H22" s="151"/>
      <c r="I22" s="151"/>
      <c r="J22" s="151"/>
      <c r="K22" s="151"/>
      <c r="L22" s="151"/>
      <c r="M22" s="151"/>
      <c r="N22" s="151"/>
      <c r="O22" s="150"/>
      <c r="P22" s="2"/>
    </row>
    <row r="23" spans="1:16" ht="24" customHeight="1">
      <c r="A23" s="2"/>
      <c r="B23" s="61"/>
      <c r="C23" s="150"/>
      <c r="D23" s="150"/>
      <c r="E23" s="150"/>
      <c r="F23" s="150"/>
      <c r="G23" s="150"/>
      <c r="H23" s="150"/>
      <c r="I23" s="150"/>
      <c r="J23" s="150"/>
      <c r="K23" s="150"/>
      <c r="L23" s="150"/>
      <c r="M23" s="150"/>
      <c r="N23" s="150"/>
      <c r="O23" s="150"/>
      <c r="P23" s="2"/>
    </row>
    <row r="24" spans="1:16" ht="24" customHeight="1">
      <c r="A24" s="2"/>
      <c r="B24" s="61"/>
      <c r="C24" s="150"/>
      <c r="D24" s="150"/>
      <c r="E24" s="150"/>
      <c r="F24" s="150"/>
      <c r="G24" s="150"/>
      <c r="H24" s="150"/>
      <c r="I24" s="150"/>
      <c r="J24" s="150"/>
      <c r="K24" s="150"/>
      <c r="L24" s="150"/>
      <c r="M24" s="150"/>
      <c r="N24" s="150"/>
      <c r="O24" s="150"/>
      <c r="P24" s="2"/>
    </row>
    <row r="25" spans="1:16" ht="24" customHeight="1">
      <c r="A25" s="2"/>
      <c r="B25" s="61"/>
      <c r="C25" s="150"/>
      <c r="D25" s="150"/>
      <c r="E25" s="150"/>
      <c r="F25" s="150"/>
      <c r="G25" s="150"/>
      <c r="H25" s="150"/>
      <c r="I25" s="150"/>
      <c r="J25" s="150"/>
      <c r="K25" s="150"/>
      <c r="L25" s="150"/>
      <c r="M25" s="150"/>
      <c r="N25" s="150"/>
      <c r="O25" s="150"/>
      <c r="P25" s="2"/>
    </row>
    <row r="26" spans="1:16" ht="24" customHeight="1">
      <c r="A26" s="2"/>
      <c r="B26" s="61"/>
      <c r="C26" s="150"/>
      <c r="D26" s="150"/>
      <c r="E26" s="150"/>
      <c r="F26" s="150"/>
      <c r="G26" s="150"/>
      <c r="H26" s="150"/>
      <c r="I26" s="150"/>
      <c r="J26" s="150"/>
      <c r="K26" s="150"/>
      <c r="L26" s="150"/>
      <c r="M26" s="150"/>
      <c r="N26" s="150"/>
      <c r="O26" s="150"/>
      <c r="P26" s="2"/>
    </row>
    <row r="27" spans="1:16" ht="24" customHeight="1">
      <c r="A27" s="2"/>
      <c r="B27" s="61"/>
      <c r="C27" s="150"/>
      <c r="D27" s="150"/>
      <c r="E27" s="150"/>
      <c r="F27" s="150"/>
      <c r="G27" s="150"/>
      <c r="H27" s="150"/>
      <c r="I27" s="150"/>
      <c r="J27" s="150"/>
      <c r="K27" s="150"/>
      <c r="L27" s="150"/>
      <c r="M27" s="150"/>
      <c r="N27" s="150"/>
      <c r="O27" s="150"/>
      <c r="P27" s="2"/>
    </row>
    <row r="28" spans="1:16" ht="24" customHeight="1">
      <c r="A28" s="2"/>
      <c r="B28" s="61"/>
      <c r="C28" s="150"/>
      <c r="D28" s="150"/>
      <c r="E28" s="150"/>
      <c r="F28" s="150"/>
      <c r="G28" s="150"/>
      <c r="H28" s="150"/>
      <c r="I28" s="150"/>
      <c r="J28" s="150"/>
      <c r="K28" s="150"/>
      <c r="L28" s="150"/>
      <c r="M28" s="150"/>
      <c r="N28" s="150"/>
      <c r="O28" s="150"/>
      <c r="P28" s="2"/>
    </row>
    <row r="29" spans="1:16" ht="24" customHeight="1">
      <c r="A29" s="2"/>
      <c r="B29" s="61"/>
      <c r="C29" s="150"/>
      <c r="D29" s="150"/>
      <c r="E29" s="150"/>
      <c r="F29" s="150"/>
      <c r="G29" s="150"/>
      <c r="H29" s="150"/>
      <c r="I29" s="150"/>
      <c r="J29" s="150"/>
      <c r="K29" s="150"/>
      <c r="L29" s="150"/>
      <c r="M29" s="150"/>
      <c r="N29" s="150"/>
      <c r="O29" s="150"/>
      <c r="P29" s="2"/>
    </row>
    <row r="30" spans="1:16" ht="24" customHeight="1">
      <c r="A30" s="2"/>
      <c r="B30" s="61"/>
      <c r="C30" s="150"/>
      <c r="D30" s="150"/>
      <c r="E30" s="150"/>
      <c r="F30" s="150"/>
      <c r="G30" s="150"/>
      <c r="H30" s="150"/>
      <c r="I30" s="150"/>
      <c r="J30" s="150"/>
      <c r="K30" s="150"/>
      <c r="L30" s="150"/>
      <c r="M30" s="150"/>
      <c r="N30" s="150"/>
      <c r="O30" s="150"/>
      <c r="P30" s="2"/>
    </row>
    <row r="31" spans="1:16" ht="24" customHeight="1">
      <c r="A31" s="2"/>
      <c r="B31" s="61"/>
      <c r="C31" s="150"/>
      <c r="D31" s="150"/>
      <c r="E31" s="150"/>
      <c r="F31" s="150"/>
      <c r="G31" s="150"/>
      <c r="H31" s="150"/>
      <c r="I31" s="150"/>
      <c r="J31" s="150"/>
      <c r="K31" s="150"/>
      <c r="L31" s="150"/>
      <c r="M31" s="150"/>
      <c r="N31" s="150"/>
      <c r="O31" s="150"/>
      <c r="P31" s="2"/>
    </row>
    <row r="32" spans="1:16" ht="24" customHeight="1">
      <c r="A32" s="2"/>
      <c r="B32" s="61"/>
      <c r="C32" s="150"/>
      <c r="D32" s="150"/>
      <c r="E32" s="150"/>
      <c r="F32" s="150"/>
      <c r="G32" s="150"/>
      <c r="H32" s="150"/>
      <c r="I32" s="150"/>
      <c r="J32" s="150"/>
      <c r="K32" s="150"/>
      <c r="L32" s="150"/>
      <c r="M32" s="150"/>
      <c r="N32" s="150"/>
      <c r="O32" s="150"/>
      <c r="P32" s="2"/>
    </row>
    <row r="33" spans="1:16" ht="24" customHeight="1">
      <c r="A33" s="2"/>
      <c r="B33" s="61"/>
      <c r="C33" s="150"/>
      <c r="D33" s="150"/>
      <c r="E33" s="150"/>
      <c r="F33" s="150"/>
      <c r="G33" s="150"/>
      <c r="H33" s="150"/>
      <c r="I33" s="150"/>
      <c r="J33" s="150"/>
      <c r="K33" s="150"/>
      <c r="L33" s="150"/>
      <c r="M33" s="150"/>
      <c r="N33" s="150"/>
      <c r="O33" s="150"/>
      <c r="P33" s="2"/>
    </row>
    <row r="34" spans="1:16" ht="24" customHeight="1">
      <c r="A34" s="2"/>
      <c r="B34" s="61"/>
      <c r="C34" s="150"/>
      <c r="D34" s="150"/>
      <c r="E34" s="150"/>
      <c r="F34" s="150"/>
      <c r="G34" s="150"/>
      <c r="H34" s="150"/>
      <c r="I34" s="150"/>
      <c r="J34" s="150"/>
      <c r="K34" s="150"/>
      <c r="L34" s="150"/>
      <c r="M34" s="150"/>
      <c r="N34" s="150"/>
      <c r="O34" s="150"/>
      <c r="P34" s="2"/>
    </row>
    <row r="35" spans="1:16" ht="24" customHeight="1">
      <c r="A35" s="2"/>
      <c r="B35" s="61"/>
      <c r="C35" s="150"/>
      <c r="D35" s="150"/>
      <c r="E35" s="150"/>
      <c r="F35" s="150"/>
      <c r="G35" s="150"/>
      <c r="H35" s="150"/>
      <c r="I35" s="150"/>
      <c r="J35" s="150"/>
      <c r="K35" s="150"/>
      <c r="L35" s="150"/>
      <c r="M35" s="150"/>
      <c r="N35" s="150"/>
      <c r="O35" s="150"/>
      <c r="P35" s="2"/>
    </row>
    <row r="36" spans="1:16" ht="24" customHeight="1">
      <c r="A36" s="2"/>
      <c r="B36" s="61"/>
      <c r="C36" s="150"/>
      <c r="D36" s="150"/>
      <c r="E36" s="150"/>
      <c r="F36" s="150"/>
      <c r="G36" s="150"/>
      <c r="H36" s="150"/>
      <c r="I36" s="150"/>
      <c r="J36" s="150"/>
      <c r="K36" s="150"/>
      <c r="L36" s="150"/>
      <c r="M36" s="150"/>
      <c r="N36" s="150"/>
      <c r="O36" s="150"/>
      <c r="P36" s="2"/>
    </row>
    <row r="37" spans="1:16" ht="24" customHeight="1">
      <c r="A37" s="2"/>
      <c r="B37" s="61"/>
      <c r="C37" s="150"/>
      <c r="D37" s="150"/>
      <c r="E37" s="150"/>
      <c r="F37" s="150"/>
      <c r="G37" s="150"/>
      <c r="H37" s="150"/>
      <c r="I37" s="150"/>
      <c r="J37" s="150"/>
      <c r="K37" s="150"/>
      <c r="L37" s="150"/>
      <c r="M37" s="150"/>
      <c r="N37" s="150"/>
      <c r="O37" s="150"/>
      <c r="P37" s="2"/>
    </row>
    <row r="38" spans="1:16" ht="24" customHeight="1">
      <c r="A38" s="2"/>
      <c r="B38" s="61"/>
      <c r="C38" s="150"/>
      <c r="D38" s="150"/>
      <c r="E38" s="150"/>
      <c r="F38" s="150"/>
      <c r="G38" s="150"/>
      <c r="H38" s="150"/>
      <c r="I38" s="150"/>
      <c r="J38" s="150"/>
      <c r="K38" s="150"/>
      <c r="L38" s="150"/>
      <c r="M38" s="150"/>
      <c r="N38" s="150"/>
      <c r="O38" s="150"/>
      <c r="P38" s="2"/>
    </row>
    <row r="39" spans="1:16" ht="24" customHeight="1">
      <c r="A39" s="2"/>
      <c r="B39" s="61"/>
      <c r="C39" s="150"/>
      <c r="D39" s="150"/>
      <c r="E39" s="150"/>
      <c r="F39" s="150"/>
      <c r="G39" s="150"/>
      <c r="H39" s="150"/>
      <c r="I39" s="150"/>
      <c r="J39" s="150"/>
      <c r="K39" s="150"/>
      <c r="L39" s="150"/>
      <c r="M39" s="150"/>
      <c r="N39" s="150"/>
      <c r="O39" s="150"/>
      <c r="P39" s="2"/>
    </row>
    <row r="40" spans="1:16" ht="24" customHeight="1">
      <c r="A40" s="2"/>
      <c r="B40" s="61"/>
      <c r="C40" s="150"/>
      <c r="D40" s="150"/>
      <c r="E40" s="150"/>
      <c r="F40" s="150"/>
      <c r="G40" s="150"/>
      <c r="H40" s="150"/>
      <c r="I40" s="150"/>
      <c r="J40" s="150"/>
      <c r="K40" s="150"/>
      <c r="L40" s="150"/>
      <c r="M40" s="150"/>
      <c r="N40" s="150"/>
      <c r="O40" s="150"/>
      <c r="P40" s="2"/>
    </row>
    <row r="41" spans="1:16" ht="24" customHeight="1">
      <c r="A41" s="2"/>
      <c r="B41" s="61"/>
      <c r="C41" s="150"/>
      <c r="D41" s="150"/>
      <c r="E41" s="150"/>
      <c r="F41" s="150"/>
      <c r="G41" s="150"/>
      <c r="H41" s="150"/>
      <c r="I41" s="150"/>
      <c r="J41" s="150"/>
      <c r="K41" s="150"/>
      <c r="L41" s="150"/>
      <c r="M41" s="150"/>
      <c r="N41" s="150"/>
      <c r="O41" s="150"/>
      <c r="P41" s="2"/>
    </row>
    <row r="42" spans="1:16" ht="24" customHeight="1">
      <c r="A42" s="2"/>
      <c r="B42" s="61"/>
      <c r="C42" s="150"/>
      <c r="D42" s="150"/>
      <c r="E42" s="150"/>
      <c r="F42" s="150"/>
      <c r="G42" s="150"/>
      <c r="H42" s="150"/>
      <c r="I42" s="150"/>
      <c r="J42" s="150"/>
      <c r="K42" s="150"/>
      <c r="L42" s="150"/>
      <c r="M42" s="150"/>
      <c r="N42" s="150"/>
      <c r="O42" s="150"/>
      <c r="P42" s="2"/>
    </row>
    <row r="43" spans="1:16" ht="24" customHeight="1">
      <c r="A43" s="2"/>
      <c r="B43" s="61"/>
      <c r="C43" s="150"/>
      <c r="D43" s="150"/>
      <c r="E43" s="150"/>
      <c r="F43" s="150"/>
      <c r="G43" s="150"/>
      <c r="H43" s="150"/>
      <c r="I43" s="150"/>
      <c r="J43" s="150"/>
      <c r="K43" s="150"/>
      <c r="L43" s="150"/>
      <c r="M43" s="150"/>
      <c r="N43" s="150"/>
      <c r="O43" s="150"/>
      <c r="P43" s="2"/>
    </row>
    <row r="44" spans="1:16" ht="24" customHeight="1">
      <c r="A44" s="2"/>
      <c r="B44" s="61"/>
      <c r="C44" s="150"/>
      <c r="D44" s="150"/>
      <c r="E44" s="150"/>
      <c r="F44" s="150"/>
      <c r="G44" s="150"/>
      <c r="H44" s="150"/>
      <c r="I44" s="150"/>
      <c r="J44" s="150"/>
      <c r="K44" s="150"/>
      <c r="L44" s="150"/>
      <c r="M44" s="150"/>
      <c r="N44" s="150"/>
      <c r="O44" s="150"/>
      <c r="P44" s="2"/>
    </row>
    <row r="45" spans="1:16" ht="24" customHeight="1">
      <c r="A45" s="2"/>
      <c r="B45" s="61"/>
      <c r="C45" s="150"/>
      <c r="D45" s="150"/>
      <c r="E45" s="150"/>
      <c r="F45" s="150"/>
      <c r="G45" s="150"/>
      <c r="H45" s="150"/>
      <c r="I45" s="150"/>
      <c r="J45" s="150"/>
      <c r="K45" s="150"/>
      <c r="L45" s="150"/>
      <c r="M45" s="150"/>
      <c r="N45" s="150"/>
      <c r="O45" s="150"/>
      <c r="P45" s="2"/>
    </row>
    <row r="46" spans="1:16" ht="24" customHeight="1">
      <c r="A46" s="2"/>
      <c r="B46" s="61"/>
      <c r="C46" s="150"/>
      <c r="D46" s="150"/>
      <c r="E46" s="150"/>
      <c r="F46" s="150"/>
      <c r="G46" s="150"/>
      <c r="H46" s="150"/>
      <c r="I46" s="150"/>
      <c r="J46" s="150"/>
      <c r="K46" s="150"/>
      <c r="L46" s="150"/>
      <c r="M46" s="150"/>
      <c r="N46" s="150"/>
      <c r="O46" s="150"/>
      <c r="P46" s="2"/>
    </row>
    <row r="47" spans="1:16" ht="24" customHeight="1">
      <c r="A47" s="2"/>
      <c r="B47" s="61"/>
      <c r="C47" s="150"/>
      <c r="D47" s="150"/>
      <c r="E47" s="150"/>
      <c r="F47" s="150"/>
      <c r="G47" s="150"/>
      <c r="H47" s="150"/>
      <c r="I47" s="150"/>
      <c r="J47" s="150"/>
      <c r="K47" s="150"/>
      <c r="L47" s="150"/>
      <c r="M47" s="150"/>
      <c r="N47" s="150"/>
      <c r="O47" s="150"/>
      <c r="P47" s="2"/>
    </row>
    <row r="48" spans="1:16" ht="24" customHeight="1">
      <c r="A48" s="2"/>
      <c r="B48" s="61"/>
      <c r="C48" s="150"/>
      <c r="D48" s="150"/>
      <c r="E48" s="150"/>
      <c r="F48" s="150"/>
      <c r="G48" s="150"/>
      <c r="H48" s="150"/>
      <c r="I48" s="150"/>
      <c r="J48" s="150"/>
      <c r="K48" s="150"/>
      <c r="L48" s="150"/>
      <c r="M48" s="150"/>
      <c r="N48" s="150"/>
      <c r="O48" s="150"/>
      <c r="P48" s="2"/>
    </row>
    <row r="49" spans="1:15" ht="15">
      <c r="A49" s="2"/>
      <c r="B49" s="150"/>
      <c r="C49" s="150"/>
      <c r="D49" s="150"/>
      <c r="E49" s="150"/>
      <c r="F49" s="150"/>
      <c r="G49" s="150"/>
      <c r="H49" s="150"/>
      <c r="I49" s="150"/>
      <c r="J49" s="150"/>
      <c r="K49" s="150"/>
      <c r="L49" s="150"/>
      <c r="M49" s="150"/>
      <c r="N49" s="150"/>
      <c r="O49" s="150"/>
    </row>
    <row r="50" spans="1:15" ht="15">
      <c r="A50" s="2"/>
      <c r="B50" s="150"/>
      <c r="C50" s="150"/>
      <c r="D50" s="150"/>
      <c r="E50" s="150"/>
      <c r="F50" s="150"/>
      <c r="G50" s="150"/>
      <c r="H50" s="150"/>
      <c r="I50" s="150"/>
      <c r="J50" s="150"/>
      <c r="K50" s="150"/>
      <c r="L50" s="150"/>
      <c r="M50" s="150"/>
      <c r="N50" s="150"/>
      <c r="O50" s="150"/>
    </row>
    <row r="51" spans="1:15" ht="15">
      <c r="A51" s="2"/>
      <c r="B51" s="150"/>
      <c r="C51" s="150"/>
      <c r="D51" s="150"/>
      <c r="E51" s="150"/>
      <c r="F51" s="150"/>
      <c r="G51" s="150"/>
      <c r="H51" s="150"/>
      <c r="I51" s="150"/>
      <c r="J51" s="150"/>
      <c r="K51" s="150"/>
      <c r="L51" s="150"/>
      <c r="M51" s="150"/>
      <c r="N51" s="150"/>
      <c r="O51" s="150"/>
    </row>
    <row r="52" spans="1:15" ht="15">
      <c r="A52" s="2"/>
      <c r="B52" s="150"/>
      <c r="C52" s="150"/>
      <c r="D52" s="150"/>
      <c r="E52" s="150"/>
      <c r="F52" s="150"/>
      <c r="G52" s="150"/>
      <c r="H52" s="150"/>
      <c r="I52" s="150"/>
      <c r="J52" s="150"/>
      <c r="K52" s="150"/>
      <c r="L52" s="150"/>
      <c r="M52" s="150"/>
      <c r="N52" s="150"/>
      <c r="O52" s="150"/>
    </row>
    <row r="53" spans="1:15" ht="15">
      <c r="A53" s="2"/>
      <c r="B53" s="150"/>
      <c r="C53" s="150"/>
      <c r="D53" s="150"/>
      <c r="E53" s="150"/>
      <c r="F53" s="150"/>
      <c r="G53" s="150"/>
      <c r="H53" s="150"/>
      <c r="I53" s="150"/>
      <c r="J53" s="150"/>
      <c r="K53" s="150"/>
      <c r="L53" s="150"/>
      <c r="M53" s="150"/>
      <c r="N53" s="150"/>
      <c r="O53" s="150"/>
    </row>
    <row r="54" spans="1:15" ht="15">
      <c r="A54" s="2"/>
      <c r="B54" s="150"/>
      <c r="C54" s="150"/>
      <c r="D54" s="150"/>
      <c r="E54" s="150"/>
      <c r="F54" s="150"/>
      <c r="G54" s="150"/>
      <c r="H54" s="150"/>
      <c r="I54" s="150"/>
      <c r="J54" s="150"/>
      <c r="K54" s="150"/>
      <c r="L54" s="150"/>
      <c r="M54" s="150"/>
      <c r="N54" s="150"/>
      <c r="O54" s="150"/>
    </row>
    <row r="55" spans="1:15" ht="15">
      <c r="A55" s="2"/>
      <c r="B55" s="150"/>
      <c r="C55" s="150"/>
      <c r="D55" s="150"/>
      <c r="E55" s="150"/>
      <c r="F55" s="150"/>
      <c r="G55" s="150"/>
      <c r="H55" s="150"/>
      <c r="I55" s="150"/>
      <c r="J55" s="150"/>
      <c r="K55" s="150"/>
      <c r="L55" s="150"/>
      <c r="M55" s="150"/>
      <c r="N55" s="150"/>
      <c r="O55" s="150"/>
    </row>
    <row r="56" spans="1:15" ht="15">
      <c r="A56" s="2"/>
      <c r="B56" s="150"/>
      <c r="C56" s="150"/>
      <c r="D56" s="150"/>
      <c r="E56" s="150"/>
      <c r="F56" s="150"/>
      <c r="G56" s="150"/>
      <c r="H56" s="150"/>
      <c r="I56" s="150"/>
      <c r="J56" s="150"/>
      <c r="K56" s="150"/>
      <c r="L56" s="150"/>
      <c r="M56" s="150"/>
      <c r="N56" s="150"/>
      <c r="O56" s="150"/>
    </row>
    <row r="57" spans="1:15" ht="15">
      <c r="A57" s="2"/>
      <c r="B57" s="150"/>
      <c r="C57" s="150"/>
      <c r="D57" s="150"/>
      <c r="E57" s="150"/>
      <c r="F57" s="150"/>
      <c r="G57" s="150"/>
      <c r="H57" s="150"/>
      <c r="I57" s="150"/>
      <c r="J57" s="150"/>
      <c r="K57" s="150"/>
      <c r="L57" s="150"/>
      <c r="M57" s="150"/>
      <c r="N57" s="150"/>
      <c r="O57" s="150"/>
    </row>
    <row r="58" spans="1:15" ht="15">
      <c r="A58" s="2"/>
      <c r="B58" s="150"/>
      <c r="C58" s="150"/>
      <c r="D58" s="150"/>
      <c r="E58" s="150"/>
      <c r="F58" s="150"/>
      <c r="G58" s="150"/>
      <c r="H58" s="150"/>
      <c r="I58" s="150"/>
      <c r="J58" s="150"/>
      <c r="K58" s="150"/>
      <c r="L58" s="150"/>
      <c r="M58" s="150"/>
      <c r="N58" s="150"/>
      <c r="O58" s="150"/>
    </row>
    <row r="59" spans="1:15" ht="15">
      <c r="A59" s="2"/>
      <c r="B59" s="150"/>
      <c r="C59" s="150"/>
      <c r="D59" s="150"/>
      <c r="E59" s="150"/>
      <c r="F59" s="150"/>
      <c r="G59" s="150"/>
      <c r="H59" s="150"/>
      <c r="I59" s="150"/>
      <c r="J59" s="150"/>
      <c r="K59" s="150"/>
      <c r="L59" s="150"/>
      <c r="M59" s="150"/>
      <c r="N59" s="150"/>
      <c r="O59" s="150"/>
    </row>
    <row r="60" spans="1:15" ht="15">
      <c r="A60" s="2"/>
      <c r="B60" s="150"/>
      <c r="C60" s="150"/>
      <c r="D60" s="150"/>
      <c r="E60" s="150"/>
      <c r="F60" s="150"/>
      <c r="G60" s="150"/>
      <c r="H60" s="150"/>
      <c r="I60" s="150"/>
      <c r="J60" s="150"/>
      <c r="K60" s="150"/>
      <c r="L60" s="150"/>
      <c r="M60" s="150"/>
      <c r="N60" s="150"/>
      <c r="O60" s="150"/>
    </row>
    <row r="61" spans="1:15" ht="15">
      <c r="A61" s="2"/>
      <c r="B61" s="150"/>
      <c r="C61" s="150"/>
      <c r="D61" s="150"/>
      <c r="E61" s="150"/>
      <c r="F61" s="150"/>
      <c r="G61" s="150"/>
      <c r="H61" s="150"/>
      <c r="I61" s="150"/>
      <c r="J61" s="150"/>
      <c r="K61" s="150"/>
      <c r="L61" s="150"/>
      <c r="M61" s="150"/>
      <c r="N61" s="150"/>
      <c r="O61" s="150"/>
    </row>
    <row r="62" spans="1:15" ht="15"/>
    <row r="63" spans="1:15" ht="15" hidden="1"/>
    <row r="64" spans="1:15" ht="15" hidden="1"/>
    <row r="65" ht="15" hidden="1"/>
    <row r="66" ht="15" hidden="1"/>
    <row r="67" ht="15" hidden="1"/>
    <row r="68" ht="15" hidden="1"/>
    <row r="69" ht="15" hidden="1"/>
    <row r="70" ht="15" hidden="1"/>
    <row r="71" ht="15" hidden="1"/>
    <row r="72" ht="15" hidden="1"/>
    <row r="73" ht="15" hidden="1"/>
    <row r="74" ht="15" hidden="1"/>
    <row r="75" ht="15" hidden="1"/>
  </sheetData>
  <sheetProtection algorithmName="SHA-512" hashValue="8+V5D0ctQmrxQDt0cJxXcxfmuCNM50aVoL8o9WIzewwaBICCa+9lUn2/tx82jZlVhgqvMkLOVQarMZhqKMwgyg==" saltValue="SPv8AYsFl+46ZNvz9Ub2vg==" spinCount="100000" sheet="1" selectLockedCells="1" sort="0" autoFilter="0" pivotTables="0"/>
  <mergeCells count="1">
    <mergeCell ref="C4:N4"/>
  </mergeCells>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A1:AG84"/>
  <sheetViews>
    <sheetView showGridLines="0" zoomScale="90" zoomScaleNormal="90" workbookViewId="0">
      <selection sqref="A1:XFD1"/>
    </sheetView>
  </sheetViews>
  <sheetFormatPr defaultColWidth="0" defaultRowHeight="0" customHeight="1" zeroHeight="1"/>
  <cols>
    <col min="1" max="1" width="2.7109375" style="133" customWidth="1"/>
    <col min="2" max="9" width="8.7109375" style="133" customWidth="1"/>
    <col min="10" max="10" width="8.5703125" style="133" customWidth="1"/>
    <col min="11" max="23" width="8.7109375" style="133" customWidth="1"/>
    <col min="24" max="24" width="11.140625" style="133" customWidth="1"/>
    <col min="25" max="26" width="8.7109375" style="133" customWidth="1"/>
    <col min="27" max="27" width="2.7109375" style="133" customWidth="1"/>
    <col min="28" max="33" width="0" style="133" hidden="1" customWidth="1"/>
    <col min="34" max="16384" width="8.7109375" style="133" hidden="1"/>
  </cols>
  <sheetData>
    <row r="1" spans="1:27" ht="12.75">
      <c r="A1" s="122"/>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row>
    <row r="2" spans="1:27" ht="58.5" customHeight="1">
      <c r="A2" s="122"/>
      <c r="B2" s="204"/>
      <c r="C2" s="74" t="s">
        <v>12</v>
      </c>
      <c r="D2" s="205"/>
      <c r="E2" s="205"/>
      <c r="F2" s="205"/>
      <c r="G2" s="205"/>
      <c r="H2" s="205"/>
      <c r="I2" s="205"/>
      <c r="J2" s="205"/>
      <c r="K2" s="205"/>
      <c r="L2" s="205"/>
      <c r="M2" s="205"/>
      <c r="N2" s="205"/>
      <c r="O2" s="205"/>
      <c r="P2" s="205"/>
      <c r="Q2" s="205"/>
      <c r="R2" s="205"/>
      <c r="S2" s="205"/>
      <c r="T2" s="205"/>
      <c r="U2" s="205"/>
      <c r="V2" s="205"/>
      <c r="W2" s="205"/>
      <c r="X2" s="205"/>
      <c r="Y2" s="205"/>
      <c r="Z2" s="205"/>
      <c r="AA2" s="122"/>
    </row>
    <row r="3" spans="1:27" ht="30" customHeight="1">
      <c r="A3" s="122"/>
      <c r="B3" s="206"/>
      <c r="C3" s="206"/>
      <c r="D3" s="207" t="s">
        <v>314</v>
      </c>
      <c r="E3" s="206"/>
      <c r="F3" s="206"/>
      <c r="G3" s="206"/>
      <c r="H3" s="206"/>
      <c r="I3" s="206"/>
      <c r="J3" s="206"/>
      <c r="K3" s="206"/>
      <c r="L3" s="206"/>
      <c r="M3" s="206"/>
      <c r="N3" s="206"/>
      <c r="O3" s="206"/>
      <c r="P3" s="206"/>
      <c r="Q3" s="206"/>
      <c r="R3" s="206"/>
      <c r="S3" s="206"/>
      <c r="T3" s="206"/>
      <c r="U3" s="206"/>
      <c r="V3" s="206"/>
      <c r="W3" s="206"/>
      <c r="X3" s="206"/>
      <c r="Y3" s="206"/>
      <c r="Z3" s="206"/>
      <c r="AA3" s="122"/>
    </row>
    <row r="4" spans="1:27" ht="21.6" customHeight="1">
      <c r="A4" s="122"/>
      <c r="B4" s="206"/>
      <c r="C4" s="433" t="s">
        <v>315</v>
      </c>
      <c r="D4" s="433"/>
      <c r="E4" s="433"/>
      <c r="F4" s="433"/>
      <c r="G4" s="433"/>
      <c r="H4" s="433"/>
      <c r="I4" s="433"/>
      <c r="J4" s="433"/>
      <c r="K4" s="433"/>
      <c r="L4" s="433"/>
      <c r="M4" s="433"/>
      <c r="N4" s="433"/>
      <c r="O4" s="433"/>
      <c r="P4" s="433"/>
      <c r="Q4" s="433"/>
      <c r="R4" s="433"/>
      <c r="S4" s="433"/>
      <c r="T4" s="433"/>
      <c r="U4" s="433"/>
      <c r="V4" s="433"/>
      <c r="W4" s="433"/>
      <c r="X4" s="433"/>
      <c r="Y4" s="433"/>
      <c r="Z4" s="206"/>
      <c r="AA4" s="122"/>
    </row>
    <row r="5" spans="1:27" ht="21.6" customHeight="1">
      <c r="A5" s="122"/>
      <c r="B5" s="206"/>
      <c r="C5" s="433"/>
      <c r="D5" s="433"/>
      <c r="E5" s="433"/>
      <c r="F5" s="433"/>
      <c r="G5" s="433"/>
      <c r="H5" s="433"/>
      <c r="I5" s="433"/>
      <c r="J5" s="433"/>
      <c r="K5" s="433"/>
      <c r="L5" s="433"/>
      <c r="M5" s="433"/>
      <c r="N5" s="433"/>
      <c r="O5" s="433"/>
      <c r="P5" s="433"/>
      <c r="Q5" s="433"/>
      <c r="R5" s="433"/>
      <c r="S5" s="433"/>
      <c r="T5" s="433"/>
      <c r="U5" s="433"/>
      <c r="V5" s="433"/>
      <c r="W5" s="433"/>
      <c r="X5" s="433"/>
      <c r="Y5" s="433"/>
      <c r="Z5" s="206"/>
      <c r="AA5" s="122"/>
    </row>
    <row r="6" spans="1:27" ht="21.6" customHeight="1">
      <c r="A6" s="122"/>
      <c r="B6" s="206"/>
      <c r="C6" s="433"/>
      <c r="D6" s="433"/>
      <c r="E6" s="433"/>
      <c r="F6" s="433"/>
      <c r="G6" s="433"/>
      <c r="H6" s="433"/>
      <c r="I6" s="433"/>
      <c r="J6" s="433"/>
      <c r="K6" s="433"/>
      <c r="L6" s="433"/>
      <c r="M6" s="433"/>
      <c r="N6" s="433"/>
      <c r="O6" s="433"/>
      <c r="P6" s="433"/>
      <c r="Q6" s="433"/>
      <c r="R6" s="433"/>
      <c r="S6" s="433"/>
      <c r="T6" s="433"/>
      <c r="U6" s="433"/>
      <c r="V6" s="433"/>
      <c r="W6" s="433"/>
      <c r="X6" s="433"/>
      <c r="Y6" s="433"/>
      <c r="Z6" s="206"/>
      <c r="AA6" s="122"/>
    </row>
    <row r="7" spans="1:27" ht="21.6" customHeight="1">
      <c r="A7" s="122"/>
      <c r="B7" s="206"/>
      <c r="C7" s="433"/>
      <c r="D7" s="433"/>
      <c r="E7" s="433"/>
      <c r="F7" s="433"/>
      <c r="G7" s="433"/>
      <c r="H7" s="433"/>
      <c r="I7" s="433"/>
      <c r="J7" s="433"/>
      <c r="K7" s="433"/>
      <c r="L7" s="433"/>
      <c r="M7" s="433"/>
      <c r="N7" s="433"/>
      <c r="O7" s="433"/>
      <c r="P7" s="433"/>
      <c r="Q7" s="433"/>
      <c r="R7" s="433"/>
      <c r="S7" s="433"/>
      <c r="T7" s="433"/>
      <c r="U7" s="433"/>
      <c r="V7" s="433"/>
      <c r="W7" s="433"/>
      <c r="X7" s="433"/>
      <c r="Y7" s="433"/>
      <c r="Z7" s="206"/>
      <c r="AA7" s="122"/>
    </row>
    <row r="8" spans="1:27" ht="21.6" customHeight="1">
      <c r="A8" s="122"/>
      <c r="B8" s="206"/>
      <c r="C8" s="433"/>
      <c r="D8" s="433"/>
      <c r="E8" s="433"/>
      <c r="F8" s="433"/>
      <c r="G8" s="433"/>
      <c r="H8" s="433"/>
      <c r="I8" s="433"/>
      <c r="J8" s="433"/>
      <c r="K8" s="433"/>
      <c r="L8" s="433"/>
      <c r="M8" s="433"/>
      <c r="N8" s="433"/>
      <c r="O8" s="433"/>
      <c r="P8" s="433"/>
      <c r="Q8" s="433"/>
      <c r="R8" s="433"/>
      <c r="S8" s="433"/>
      <c r="T8" s="433"/>
      <c r="U8" s="433"/>
      <c r="V8" s="433"/>
      <c r="W8" s="433"/>
      <c r="X8" s="433"/>
      <c r="Y8" s="433"/>
      <c r="Z8" s="206"/>
      <c r="AA8" s="122"/>
    </row>
    <row r="9" spans="1:27" ht="21.6" customHeight="1">
      <c r="A9" s="122"/>
      <c r="B9" s="206"/>
      <c r="C9" s="433"/>
      <c r="D9" s="433"/>
      <c r="E9" s="433"/>
      <c r="F9" s="433"/>
      <c r="G9" s="433"/>
      <c r="H9" s="433"/>
      <c r="I9" s="433"/>
      <c r="J9" s="433"/>
      <c r="K9" s="433"/>
      <c r="L9" s="433"/>
      <c r="M9" s="433"/>
      <c r="N9" s="433"/>
      <c r="O9" s="433"/>
      <c r="P9" s="433"/>
      <c r="Q9" s="433"/>
      <c r="R9" s="433"/>
      <c r="S9" s="433"/>
      <c r="T9" s="433"/>
      <c r="U9" s="433"/>
      <c r="V9" s="433"/>
      <c r="W9" s="433"/>
      <c r="X9" s="433"/>
      <c r="Y9" s="433"/>
      <c r="Z9" s="206"/>
      <c r="AA9" s="122"/>
    </row>
    <row r="10" spans="1:27" ht="21.6" customHeight="1">
      <c r="A10" s="122"/>
      <c r="B10" s="206"/>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206"/>
      <c r="AA10" s="122"/>
    </row>
    <row r="11" spans="1:27" ht="21.6" customHeight="1">
      <c r="A11" s="122"/>
      <c r="B11" s="206"/>
      <c r="C11" s="433"/>
      <c r="D11" s="433"/>
      <c r="E11" s="433"/>
      <c r="F11" s="433"/>
      <c r="G11" s="433"/>
      <c r="H11" s="433"/>
      <c r="I11" s="433"/>
      <c r="J11" s="433"/>
      <c r="K11" s="433"/>
      <c r="L11" s="433"/>
      <c r="M11" s="433"/>
      <c r="N11" s="433"/>
      <c r="O11" s="433"/>
      <c r="P11" s="433"/>
      <c r="Q11" s="433"/>
      <c r="R11" s="433"/>
      <c r="S11" s="433"/>
      <c r="T11" s="433"/>
      <c r="U11" s="433"/>
      <c r="V11" s="433"/>
      <c r="W11" s="433"/>
      <c r="X11" s="433"/>
      <c r="Y11" s="433"/>
      <c r="Z11" s="206"/>
      <c r="AA11" s="122"/>
    </row>
    <row r="12" spans="1:27" ht="21.6" customHeight="1">
      <c r="A12" s="122"/>
      <c r="B12" s="206"/>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206"/>
      <c r="AA12" s="122"/>
    </row>
    <row r="13" spans="1:27" ht="21" customHeight="1">
      <c r="A13" s="122"/>
      <c r="B13" s="206"/>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206"/>
      <c r="AA13" s="122"/>
    </row>
    <row r="14" spans="1:27" ht="30" customHeight="1">
      <c r="A14" s="122"/>
      <c r="B14" s="206"/>
      <c r="C14" s="207"/>
      <c r="D14" s="207" t="s">
        <v>316</v>
      </c>
      <c r="E14" s="206"/>
      <c r="F14" s="206"/>
      <c r="G14" s="206"/>
      <c r="H14" s="206"/>
      <c r="I14" s="206"/>
      <c r="J14" s="206"/>
      <c r="K14" s="206"/>
      <c r="L14" s="206"/>
      <c r="M14" s="206"/>
      <c r="N14" s="206"/>
      <c r="O14" s="206"/>
      <c r="P14" s="206"/>
      <c r="Q14" s="206"/>
      <c r="R14" s="206"/>
      <c r="S14" s="206"/>
      <c r="T14" s="206"/>
      <c r="U14" s="206"/>
      <c r="V14" s="206"/>
      <c r="W14" s="206"/>
      <c r="X14" s="206"/>
      <c r="Y14" s="206"/>
      <c r="Z14" s="206"/>
      <c r="AA14" s="122"/>
    </row>
    <row r="15" spans="1:27" ht="14.65" customHeight="1">
      <c r="A15" s="122"/>
      <c r="B15" s="206"/>
      <c r="C15" s="127"/>
      <c r="D15" s="220">
        <f>Dashboard!K14</f>
        <v>0</v>
      </c>
      <c r="E15" s="127"/>
      <c r="F15" s="127"/>
      <c r="G15" s="127"/>
      <c r="H15" s="127"/>
      <c r="I15" s="127"/>
      <c r="J15" s="127"/>
      <c r="K15" s="127"/>
      <c r="L15" s="127"/>
      <c r="M15" s="127"/>
      <c r="N15" s="127"/>
      <c r="O15" s="127"/>
      <c r="P15" s="127"/>
      <c r="Q15" s="127"/>
      <c r="R15" s="127"/>
      <c r="S15" s="127"/>
      <c r="T15" s="127"/>
      <c r="U15" s="127"/>
      <c r="V15" s="127"/>
      <c r="W15" s="127"/>
      <c r="X15" s="127"/>
      <c r="Y15" s="127"/>
      <c r="Z15" s="206"/>
      <c r="AA15" s="122"/>
    </row>
    <row r="16" spans="1:27" ht="21" customHeight="1">
      <c r="A16" s="122"/>
      <c r="B16" s="206"/>
      <c r="C16" s="127"/>
      <c r="D16" s="532" t="s">
        <v>317</v>
      </c>
      <c r="E16" s="533"/>
      <c r="F16" s="533"/>
      <c r="G16" s="533"/>
      <c r="H16" s="533"/>
      <c r="I16" s="533"/>
      <c r="J16" s="533"/>
      <c r="K16" s="533"/>
      <c r="L16" s="533"/>
      <c r="M16" s="534"/>
      <c r="N16" s="127"/>
      <c r="O16" s="532" t="s">
        <v>318</v>
      </c>
      <c r="P16" s="533"/>
      <c r="Q16" s="533"/>
      <c r="R16" s="533"/>
      <c r="S16" s="533"/>
      <c r="T16" s="533"/>
      <c r="U16" s="533"/>
      <c r="V16" s="533"/>
      <c r="W16" s="533"/>
      <c r="X16" s="534"/>
      <c r="Y16" s="127"/>
      <c r="Z16" s="206"/>
      <c r="AA16" s="122"/>
    </row>
    <row r="17" spans="1:27" ht="40.5" customHeight="1">
      <c r="A17" s="122"/>
      <c r="B17" s="206"/>
      <c r="C17" s="127"/>
      <c r="D17" s="523" t="str">
        <f>"In 2023, the total emissions amounted to "&amp;D15&amp;" tons CO2 (see 'Dashboard'). This is equal to:"</f>
        <v>In 2023, the total emissions amounted to 0 tons CO2 (see 'Dashboard'). This is equal to:</v>
      </c>
      <c r="E17" s="524"/>
      <c r="F17" s="524"/>
      <c r="G17" s="524"/>
      <c r="H17" s="524"/>
      <c r="I17" s="524"/>
      <c r="J17" s="524"/>
      <c r="K17" s="524"/>
      <c r="L17" s="524"/>
      <c r="M17" s="525"/>
      <c r="N17" s="127"/>
      <c r="O17" s="523" t="s">
        <v>319</v>
      </c>
      <c r="P17" s="524"/>
      <c r="Q17" s="524"/>
      <c r="R17" s="524"/>
      <c r="S17" s="524"/>
      <c r="T17" s="524"/>
      <c r="U17" s="524"/>
      <c r="V17" s="524"/>
      <c r="W17" s="524"/>
      <c r="X17" s="525"/>
      <c r="Y17" s="127"/>
      <c r="Z17" s="206"/>
      <c r="AA17" s="122"/>
    </row>
    <row r="18" spans="1:27" ht="20.100000000000001" customHeight="1">
      <c r="A18" s="122"/>
      <c r="B18" s="206"/>
      <c r="C18" s="127"/>
      <c r="D18" s="215"/>
      <c r="E18" s="540">
        <f>IF(D15="","",(D15/D65))</f>
        <v>0</v>
      </c>
      <c r="F18" s="540"/>
      <c r="G18" s="211" t="s">
        <v>320</v>
      </c>
      <c r="H18" s="209"/>
      <c r="I18" s="209"/>
      <c r="J18" s="209"/>
      <c r="K18" s="209"/>
      <c r="L18" s="209"/>
      <c r="M18" s="210"/>
      <c r="N18" s="127"/>
      <c r="O18" s="526"/>
      <c r="P18" s="527"/>
      <c r="Q18" s="527"/>
      <c r="R18" s="527"/>
      <c r="S18" s="527"/>
      <c r="T18" s="527"/>
      <c r="U18" s="527"/>
      <c r="V18" s="527"/>
      <c r="W18" s="527"/>
      <c r="X18" s="528"/>
      <c r="Y18" s="127"/>
      <c r="Z18" s="206"/>
      <c r="AA18" s="122"/>
    </row>
    <row r="19" spans="1:27" ht="20.100000000000001" customHeight="1">
      <c r="A19" s="122"/>
      <c r="B19" s="206"/>
      <c r="C19" s="127"/>
      <c r="D19" s="215"/>
      <c r="E19" s="226"/>
      <c r="G19" s="211"/>
      <c r="H19" s="209"/>
      <c r="I19" s="209"/>
      <c r="J19" s="209"/>
      <c r="K19" s="209"/>
      <c r="L19" s="209"/>
      <c r="M19" s="210"/>
      <c r="N19" s="127"/>
      <c r="O19" s="526"/>
      <c r="P19" s="527"/>
      <c r="Q19" s="527"/>
      <c r="R19" s="527"/>
      <c r="S19" s="527"/>
      <c r="T19" s="527"/>
      <c r="U19" s="527"/>
      <c r="V19" s="527"/>
      <c r="W19" s="527"/>
      <c r="X19" s="528"/>
      <c r="Y19" s="127"/>
      <c r="Z19" s="206"/>
      <c r="AA19" s="122"/>
    </row>
    <row r="20" spans="1:27" ht="21" customHeight="1">
      <c r="A20" s="122"/>
      <c r="B20" s="206"/>
      <c r="C20" s="127"/>
      <c r="D20" s="215"/>
      <c r="E20" s="540">
        <f>IF(D15="","",(D15/D67))</f>
        <v>0</v>
      </c>
      <c r="F20" s="540"/>
      <c r="G20" s="211" t="s">
        <v>321</v>
      </c>
      <c r="H20" s="209"/>
      <c r="I20" s="209"/>
      <c r="J20" s="209"/>
      <c r="K20" s="209"/>
      <c r="L20" s="209"/>
      <c r="M20" s="210"/>
      <c r="N20" s="127"/>
      <c r="O20" s="526"/>
      <c r="P20" s="527"/>
      <c r="Q20" s="527"/>
      <c r="R20" s="527"/>
      <c r="S20" s="527"/>
      <c r="T20" s="527"/>
      <c r="U20" s="527"/>
      <c r="V20" s="527"/>
      <c r="W20" s="527"/>
      <c r="X20" s="528"/>
      <c r="Y20" s="127"/>
      <c r="Z20" s="206"/>
      <c r="AA20" s="122"/>
    </row>
    <row r="21" spans="1:27" ht="21" customHeight="1">
      <c r="A21" s="122"/>
      <c r="B21" s="206"/>
      <c r="C21" s="127"/>
      <c r="D21" s="215"/>
      <c r="E21" s="226"/>
      <c r="G21" s="211"/>
      <c r="H21" s="209"/>
      <c r="I21" s="209"/>
      <c r="J21" s="209"/>
      <c r="K21" s="209"/>
      <c r="L21" s="209"/>
      <c r="M21" s="210"/>
      <c r="N21" s="127"/>
      <c r="O21" s="526"/>
      <c r="P21" s="527"/>
      <c r="Q21" s="527"/>
      <c r="R21" s="527"/>
      <c r="S21" s="527"/>
      <c r="T21" s="527"/>
      <c r="U21" s="527"/>
      <c r="V21" s="527"/>
      <c r="W21" s="527"/>
      <c r="X21" s="528"/>
      <c r="Y21" s="127"/>
      <c r="Z21" s="206"/>
      <c r="AA21" s="122"/>
    </row>
    <row r="22" spans="1:27" ht="21" customHeight="1">
      <c r="A22" s="122"/>
      <c r="B22" s="206"/>
      <c r="C22" s="127"/>
      <c r="D22" s="215"/>
      <c r="E22" s="540">
        <f>IF(D15="","",(D15/D69))</f>
        <v>0</v>
      </c>
      <c r="F22" s="540"/>
      <c r="G22" s="211" t="s">
        <v>322</v>
      </c>
      <c r="H22" s="209"/>
      <c r="I22" s="209"/>
      <c r="J22" s="209"/>
      <c r="K22" s="209"/>
      <c r="L22" s="209"/>
      <c r="M22" s="210"/>
      <c r="N22" s="127"/>
      <c r="O22" s="526"/>
      <c r="P22" s="527"/>
      <c r="Q22" s="527"/>
      <c r="R22" s="527"/>
      <c r="S22" s="527"/>
      <c r="T22" s="527"/>
      <c r="U22" s="527"/>
      <c r="V22" s="527"/>
      <c r="W22" s="527"/>
      <c r="X22" s="528"/>
      <c r="Y22" s="127"/>
      <c r="Z22" s="206"/>
      <c r="AA22" s="122"/>
    </row>
    <row r="23" spans="1:27" ht="21" customHeight="1">
      <c r="A23" s="122"/>
      <c r="B23" s="206"/>
      <c r="C23" s="127"/>
      <c r="D23" s="215"/>
      <c r="E23" s="226"/>
      <c r="G23" s="211"/>
      <c r="H23" s="209"/>
      <c r="I23" s="209"/>
      <c r="J23" s="209"/>
      <c r="K23" s="209"/>
      <c r="L23" s="209"/>
      <c r="M23" s="210"/>
      <c r="N23" s="127"/>
      <c r="O23" s="526"/>
      <c r="P23" s="527"/>
      <c r="Q23" s="527"/>
      <c r="R23" s="527"/>
      <c r="S23" s="527"/>
      <c r="T23" s="527"/>
      <c r="U23" s="527"/>
      <c r="V23" s="527"/>
      <c r="W23" s="527"/>
      <c r="X23" s="528"/>
      <c r="Y23" s="127"/>
      <c r="Z23" s="206"/>
      <c r="AA23" s="122"/>
    </row>
    <row r="24" spans="1:27" ht="21" customHeight="1">
      <c r="A24" s="122"/>
      <c r="B24" s="206"/>
      <c r="C24" s="127"/>
      <c r="D24" s="215"/>
      <c r="E24" s="540">
        <f>IF(D15="","",(D15/D71))</f>
        <v>0</v>
      </c>
      <c r="F24" s="540"/>
      <c r="G24" s="211" t="s">
        <v>323</v>
      </c>
      <c r="H24" s="209"/>
      <c r="I24" s="209"/>
      <c r="J24" s="209"/>
      <c r="K24" s="209"/>
      <c r="L24" s="209"/>
      <c r="M24" s="210"/>
      <c r="N24" s="127"/>
      <c r="O24" s="526"/>
      <c r="P24" s="527"/>
      <c r="Q24" s="527"/>
      <c r="R24" s="527"/>
      <c r="S24" s="527"/>
      <c r="T24" s="527"/>
      <c r="U24" s="527"/>
      <c r="V24" s="527"/>
      <c r="W24" s="527"/>
      <c r="X24" s="528"/>
      <c r="Y24" s="127"/>
      <c r="Z24" s="206"/>
      <c r="AA24" s="122"/>
    </row>
    <row r="25" spans="1:27" ht="12.75">
      <c r="A25" s="122"/>
      <c r="B25" s="206"/>
      <c r="C25" s="127"/>
      <c r="D25" s="535" t="s">
        <v>324</v>
      </c>
      <c r="E25" s="504"/>
      <c r="F25" s="504"/>
      <c r="G25" s="504"/>
      <c r="H25" s="504"/>
      <c r="I25" s="504"/>
      <c r="J25" s="504"/>
      <c r="K25" s="504"/>
      <c r="L25" s="504"/>
      <c r="M25" s="536"/>
      <c r="N25" s="127"/>
      <c r="O25" s="526"/>
      <c r="P25" s="527"/>
      <c r="Q25" s="527"/>
      <c r="R25" s="527"/>
      <c r="S25" s="527"/>
      <c r="T25" s="527"/>
      <c r="U25" s="527"/>
      <c r="V25" s="527"/>
      <c r="W25" s="527"/>
      <c r="X25" s="528"/>
      <c r="Y25" s="127"/>
      <c r="Z25" s="206"/>
      <c r="AA25" s="122"/>
    </row>
    <row r="26" spans="1:27" ht="21" customHeight="1">
      <c r="A26" s="122"/>
      <c r="B26" s="206"/>
      <c r="C26" s="127"/>
      <c r="D26" s="535"/>
      <c r="E26" s="504"/>
      <c r="F26" s="504"/>
      <c r="G26" s="504"/>
      <c r="H26" s="504"/>
      <c r="I26" s="504"/>
      <c r="J26" s="504"/>
      <c r="K26" s="504"/>
      <c r="L26" s="504"/>
      <c r="M26" s="536"/>
      <c r="N26" s="127"/>
      <c r="O26" s="526"/>
      <c r="P26" s="527"/>
      <c r="Q26" s="527"/>
      <c r="R26" s="527"/>
      <c r="S26" s="527"/>
      <c r="T26" s="527"/>
      <c r="U26" s="527"/>
      <c r="V26" s="527"/>
      <c r="W26" s="527"/>
      <c r="X26" s="528"/>
      <c r="Y26" s="127"/>
      <c r="Z26" s="206"/>
      <c r="AA26" s="122"/>
    </row>
    <row r="27" spans="1:27" ht="21" customHeight="1">
      <c r="A27" s="122"/>
      <c r="B27" s="206"/>
      <c r="C27" s="127"/>
      <c r="D27" s="535"/>
      <c r="E27" s="504"/>
      <c r="F27" s="504"/>
      <c r="G27" s="504"/>
      <c r="H27" s="504"/>
      <c r="I27" s="504"/>
      <c r="J27" s="504"/>
      <c r="K27" s="504"/>
      <c r="L27" s="504"/>
      <c r="M27" s="536"/>
      <c r="N27" s="127"/>
      <c r="O27" s="526"/>
      <c r="P27" s="527"/>
      <c r="Q27" s="527"/>
      <c r="R27" s="527"/>
      <c r="S27" s="527"/>
      <c r="T27" s="527"/>
      <c r="U27" s="527"/>
      <c r="V27" s="527"/>
      <c r="W27" s="527"/>
      <c r="X27" s="528"/>
      <c r="Y27" s="127"/>
      <c r="Z27" s="206"/>
      <c r="AA27" s="122"/>
    </row>
    <row r="28" spans="1:27" ht="21" customHeight="1">
      <c r="A28" s="122"/>
      <c r="B28" s="206"/>
      <c r="C28" s="127"/>
      <c r="D28" s="535"/>
      <c r="E28" s="504"/>
      <c r="F28" s="504"/>
      <c r="G28" s="504"/>
      <c r="H28" s="504"/>
      <c r="I28" s="504"/>
      <c r="J28" s="504"/>
      <c r="K28" s="504"/>
      <c r="L28" s="504"/>
      <c r="M28" s="536"/>
      <c r="N28" s="127"/>
      <c r="O28" s="526"/>
      <c r="P28" s="527"/>
      <c r="Q28" s="527"/>
      <c r="R28" s="527"/>
      <c r="S28" s="527"/>
      <c r="T28" s="527"/>
      <c r="U28" s="527"/>
      <c r="V28" s="527"/>
      <c r="W28" s="527"/>
      <c r="X28" s="528"/>
      <c r="Y28" s="127"/>
      <c r="Z28" s="206"/>
      <c r="AA28" s="122"/>
    </row>
    <row r="29" spans="1:27" ht="21" customHeight="1">
      <c r="A29" s="122"/>
      <c r="B29" s="206"/>
      <c r="C29" s="127"/>
      <c r="D29" s="535"/>
      <c r="E29" s="504"/>
      <c r="F29" s="504"/>
      <c r="G29" s="504"/>
      <c r="H29" s="504"/>
      <c r="I29" s="504"/>
      <c r="J29" s="504"/>
      <c r="K29" s="504"/>
      <c r="L29" s="504"/>
      <c r="M29" s="536"/>
      <c r="N29" s="127"/>
      <c r="O29" s="526"/>
      <c r="P29" s="527"/>
      <c r="Q29" s="527"/>
      <c r="R29" s="527"/>
      <c r="S29" s="527"/>
      <c r="T29" s="527"/>
      <c r="U29" s="527"/>
      <c r="V29" s="527"/>
      <c r="W29" s="527"/>
      <c r="X29" s="528"/>
      <c r="Y29" s="127"/>
      <c r="Z29" s="206"/>
      <c r="AA29" s="122"/>
    </row>
    <row r="30" spans="1:27" ht="21" customHeight="1">
      <c r="A30" s="122"/>
      <c r="B30" s="206"/>
      <c r="C30" s="127"/>
      <c r="D30" s="535"/>
      <c r="E30" s="504"/>
      <c r="F30" s="504"/>
      <c r="G30" s="504"/>
      <c r="H30" s="504"/>
      <c r="I30" s="504"/>
      <c r="J30" s="504"/>
      <c r="K30" s="504"/>
      <c r="L30" s="504"/>
      <c r="M30" s="536"/>
      <c r="N30" s="127"/>
      <c r="O30" s="526"/>
      <c r="P30" s="527"/>
      <c r="Q30" s="527"/>
      <c r="R30" s="527"/>
      <c r="S30" s="527"/>
      <c r="T30" s="527"/>
      <c r="U30" s="527"/>
      <c r="V30" s="527"/>
      <c r="W30" s="527"/>
      <c r="X30" s="528"/>
      <c r="Y30" s="127"/>
      <c r="Z30" s="206"/>
      <c r="AA30" s="122"/>
    </row>
    <row r="31" spans="1:27" ht="21" customHeight="1">
      <c r="A31" s="122"/>
      <c r="B31" s="206"/>
      <c r="C31" s="127"/>
      <c r="D31" s="537"/>
      <c r="E31" s="538"/>
      <c r="F31" s="538"/>
      <c r="G31" s="538"/>
      <c r="H31" s="538"/>
      <c r="I31" s="538"/>
      <c r="J31" s="538"/>
      <c r="K31" s="538"/>
      <c r="L31" s="538"/>
      <c r="M31" s="539"/>
      <c r="N31" s="127"/>
      <c r="O31" s="529"/>
      <c r="P31" s="530"/>
      <c r="Q31" s="530"/>
      <c r="R31" s="530"/>
      <c r="S31" s="530"/>
      <c r="T31" s="530"/>
      <c r="U31" s="530"/>
      <c r="V31" s="530"/>
      <c r="W31" s="530"/>
      <c r="X31" s="531"/>
      <c r="Y31" s="127"/>
      <c r="Z31" s="206"/>
      <c r="AA31" s="122"/>
    </row>
    <row r="32" spans="1:27" ht="21" customHeight="1">
      <c r="A32" s="122"/>
      <c r="B32" s="206"/>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206"/>
      <c r="AA32" s="122"/>
    </row>
    <row r="33" spans="1:27" ht="21" customHeight="1">
      <c r="A33" s="122"/>
      <c r="B33" s="206"/>
      <c r="C33" s="127"/>
      <c r="D33" s="532" t="s">
        <v>325</v>
      </c>
      <c r="E33" s="533"/>
      <c r="F33" s="533"/>
      <c r="G33" s="533"/>
      <c r="H33" s="533"/>
      <c r="I33" s="533"/>
      <c r="J33" s="533"/>
      <c r="K33" s="533"/>
      <c r="L33" s="533"/>
      <c r="M33" s="534"/>
      <c r="N33" s="127"/>
      <c r="O33" s="532" t="s">
        <v>326</v>
      </c>
      <c r="P33" s="533"/>
      <c r="Q33" s="533"/>
      <c r="R33" s="533"/>
      <c r="S33" s="533"/>
      <c r="T33" s="533"/>
      <c r="U33" s="533"/>
      <c r="V33" s="533"/>
      <c r="W33" s="533"/>
      <c r="X33" s="534"/>
      <c r="Y33" s="127"/>
      <c r="Z33" s="206"/>
      <c r="AA33" s="122"/>
    </row>
    <row r="34" spans="1:27" ht="21.95" customHeight="1">
      <c r="A34" s="122"/>
      <c r="B34" s="206"/>
      <c r="C34" s="127"/>
      <c r="D34" s="523" t="s">
        <v>327</v>
      </c>
      <c r="E34" s="524"/>
      <c r="F34" s="524"/>
      <c r="G34" s="524"/>
      <c r="H34" s="524"/>
      <c r="I34" s="524"/>
      <c r="J34" s="524"/>
      <c r="K34" s="524"/>
      <c r="L34" s="524"/>
      <c r="M34" s="525"/>
      <c r="N34" s="127"/>
      <c r="O34" s="523" t="s">
        <v>328</v>
      </c>
      <c r="P34" s="524"/>
      <c r="Q34" s="524"/>
      <c r="R34" s="524"/>
      <c r="S34" s="524"/>
      <c r="T34" s="524"/>
      <c r="U34" s="524"/>
      <c r="V34" s="524"/>
      <c r="W34" s="524"/>
      <c r="X34" s="525"/>
      <c r="Y34" s="127"/>
      <c r="Z34" s="206"/>
      <c r="AA34" s="122"/>
    </row>
    <row r="35" spans="1:27" ht="21.95" customHeight="1">
      <c r="A35" s="122"/>
      <c r="B35" s="206"/>
      <c r="C35" s="127"/>
      <c r="D35" s="526"/>
      <c r="E35" s="527"/>
      <c r="F35" s="527"/>
      <c r="G35" s="527"/>
      <c r="H35" s="527"/>
      <c r="I35" s="527"/>
      <c r="J35" s="527"/>
      <c r="K35" s="527"/>
      <c r="L35" s="527"/>
      <c r="M35" s="528"/>
      <c r="N35" s="127"/>
      <c r="O35" s="526"/>
      <c r="P35" s="527"/>
      <c r="Q35" s="527"/>
      <c r="R35" s="527"/>
      <c r="S35" s="527"/>
      <c r="T35" s="527"/>
      <c r="U35" s="527"/>
      <c r="V35" s="527"/>
      <c r="W35" s="527"/>
      <c r="X35" s="528"/>
      <c r="Y35" s="127"/>
      <c r="Z35" s="206"/>
      <c r="AA35" s="122"/>
    </row>
    <row r="36" spans="1:27" ht="21.95" customHeight="1">
      <c r="A36" s="122"/>
      <c r="B36" s="206"/>
      <c r="C36" s="127"/>
      <c r="D36" s="526"/>
      <c r="E36" s="527"/>
      <c r="F36" s="527"/>
      <c r="G36" s="527"/>
      <c r="H36" s="527"/>
      <c r="I36" s="527"/>
      <c r="J36" s="527"/>
      <c r="K36" s="527"/>
      <c r="L36" s="527"/>
      <c r="M36" s="528"/>
      <c r="N36" s="127"/>
      <c r="O36" s="535" t="s">
        <v>329</v>
      </c>
      <c r="P36" s="504"/>
      <c r="Q36" s="504"/>
      <c r="R36" s="504"/>
      <c r="S36" s="504"/>
      <c r="T36" s="209"/>
      <c r="U36" s="209"/>
      <c r="V36" s="209"/>
      <c r="W36" s="209"/>
      <c r="X36" s="210"/>
      <c r="Y36" s="127"/>
      <c r="Z36" s="206"/>
      <c r="AA36" s="122"/>
    </row>
    <row r="37" spans="1:27" ht="21.95" customHeight="1">
      <c r="A37" s="122"/>
      <c r="B37" s="206"/>
      <c r="C37" s="127"/>
      <c r="D37" s="526"/>
      <c r="E37" s="527"/>
      <c r="F37" s="527"/>
      <c r="G37" s="527"/>
      <c r="H37" s="527"/>
      <c r="I37" s="527"/>
      <c r="J37" s="527"/>
      <c r="K37" s="527"/>
      <c r="L37" s="527"/>
      <c r="M37" s="528"/>
      <c r="N37" s="127"/>
      <c r="O37" s="535"/>
      <c r="P37" s="504"/>
      <c r="Q37" s="504"/>
      <c r="R37" s="504"/>
      <c r="S37" s="504"/>
      <c r="T37" s="209"/>
      <c r="U37" s="209"/>
      <c r="V37" s="209"/>
      <c r="W37" s="209"/>
      <c r="X37" s="210"/>
      <c r="Y37" s="127"/>
      <c r="Z37" s="206"/>
      <c r="AA37" s="122"/>
    </row>
    <row r="38" spans="1:27" ht="21.95" customHeight="1">
      <c r="A38" s="122"/>
      <c r="B38" s="206"/>
      <c r="C38" s="127"/>
      <c r="D38" s="526"/>
      <c r="E38" s="527"/>
      <c r="F38" s="527"/>
      <c r="G38" s="527"/>
      <c r="H38" s="527"/>
      <c r="I38" s="527"/>
      <c r="J38" s="527"/>
      <c r="K38" s="527"/>
      <c r="L38" s="527"/>
      <c r="M38" s="528"/>
      <c r="N38" s="127"/>
      <c r="O38" s="535"/>
      <c r="P38" s="504"/>
      <c r="Q38" s="504"/>
      <c r="R38" s="504"/>
      <c r="S38" s="504"/>
      <c r="T38" s="209"/>
      <c r="U38" s="209"/>
      <c r="V38" s="209"/>
      <c r="W38" s="209"/>
      <c r="X38" s="210"/>
      <c r="Y38" s="127"/>
      <c r="Z38" s="206"/>
      <c r="AA38" s="122"/>
    </row>
    <row r="39" spans="1:27" ht="21.95" customHeight="1">
      <c r="A39" s="122"/>
      <c r="B39" s="206"/>
      <c r="C39" s="127"/>
      <c r="D39" s="526"/>
      <c r="E39" s="527"/>
      <c r="F39" s="527"/>
      <c r="G39" s="527"/>
      <c r="H39" s="527"/>
      <c r="I39" s="527"/>
      <c r="J39" s="527"/>
      <c r="K39" s="527"/>
      <c r="L39" s="527"/>
      <c r="M39" s="528"/>
      <c r="N39" s="127"/>
      <c r="O39" s="535"/>
      <c r="P39" s="504"/>
      <c r="Q39" s="504"/>
      <c r="R39" s="504"/>
      <c r="S39" s="504"/>
      <c r="T39" s="209"/>
      <c r="U39" s="209"/>
      <c r="V39" s="209"/>
      <c r="W39" s="209"/>
      <c r="X39" s="210"/>
      <c r="Y39" s="127"/>
      <c r="Z39" s="206"/>
      <c r="AA39" s="122"/>
    </row>
    <row r="40" spans="1:27" ht="21.95" customHeight="1">
      <c r="A40" s="122"/>
      <c r="B40" s="206"/>
      <c r="C40" s="127"/>
      <c r="D40" s="526"/>
      <c r="E40" s="527"/>
      <c r="F40" s="527"/>
      <c r="G40" s="527"/>
      <c r="H40" s="527"/>
      <c r="I40" s="527"/>
      <c r="J40" s="527"/>
      <c r="K40" s="527"/>
      <c r="L40" s="527"/>
      <c r="M40" s="528"/>
      <c r="N40" s="127"/>
      <c r="O40" s="535"/>
      <c r="P40" s="504"/>
      <c r="Q40" s="504"/>
      <c r="R40" s="504"/>
      <c r="S40" s="504"/>
      <c r="T40" s="209"/>
      <c r="U40" s="209"/>
      <c r="V40" s="209"/>
      <c r="W40" s="209"/>
      <c r="X40" s="210"/>
      <c r="Y40" s="127"/>
      <c r="Z40" s="206"/>
      <c r="AA40" s="122"/>
    </row>
    <row r="41" spans="1:27" ht="21.95" customHeight="1">
      <c r="A41" s="122"/>
      <c r="B41" s="206"/>
      <c r="C41" s="127"/>
      <c r="D41" s="283"/>
      <c r="E41" s="284"/>
      <c r="F41" s="284"/>
      <c r="G41" s="284"/>
      <c r="H41" s="284"/>
      <c r="I41" s="284"/>
      <c r="J41" s="284"/>
      <c r="K41" s="284"/>
      <c r="L41" s="284"/>
      <c r="M41" s="285"/>
      <c r="N41" s="127"/>
      <c r="O41" s="535"/>
      <c r="P41" s="504"/>
      <c r="Q41" s="504"/>
      <c r="R41" s="504"/>
      <c r="S41" s="504"/>
      <c r="T41" s="209"/>
      <c r="U41" s="209"/>
      <c r="V41" s="209"/>
      <c r="W41" s="209"/>
      <c r="X41" s="210"/>
      <c r="Y41" s="127"/>
      <c r="Z41" s="206"/>
      <c r="AA41" s="122"/>
    </row>
    <row r="42" spans="1:27" ht="21.95" customHeight="1">
      <c r="A42" s="122"/>
      <c r="B42" s="206"/>
      <c r="C42" s="127"/>
      <c r="D42" s="283"/>
      <c r="E42" s="284"/>
      <c r="F42" s="284"/>
      <c r="G42" s="284"/>
      <c r="H42" s="284"/>
      <c r="I42" s="284"/>
      <c r="J42" s="284"/>
      <c r="K42" s="284"/>
      <c r="L42" s="284"/>
      <c r="M42" s="285"/>
      <c r="N42" s="127"/>
      <c r="O42" s="535"/>
      <c r="P42" s="504"/>
      <c r="Q42" s="504"/>
      <c r="R42" s="504"/>
      <c r="S42" s="504"/>
      <c r="T42" s="209"/>
      <c r="U42" s="209"/>
      <c r="V42" s="209"/>
      <c r="W42" s="209"/>
      <c r="X42" s="210"/>
      <c r="Y42" s="127"/>
      <c r="Z42" s="206"/>
      <c r="AA42" s="122"/>
    </row>
    <row r="43" spans="1:27" ht="21.95" customHeight="1">
      <c r="A43" s="122"/>
      <c r="B43" s="206"/>
      <c r="C43" s="127"/>
      <c r="D43" s="286"/>
      <c r="E43" s="287">
        <v>2022</v>
      </c>
      <c r="F43" s="287">
        <v>2023</v>
      </c>
      <c r="G43" s="287">
        <v>2024</v>
      </c>
      <c r="H43" s="287">
        <v>2025</v>
      </c>
      <c r="I43" s="287">
        <v>2026</v>
      </c>
      <c r="J43" s="287">
        <v>2027</v>
      </c>
      <c r="K43" s="287">
        <v>2028</v>
      </c>
      <c r="L43" s="287">
        <v>2029</v>
      </c>
      <c r="M43" s="288">
        <v>2030</v>
      </c>
      <c r="N43" s="127"/>
      <c r="O43" s="215"/>
      <c r="P43" s="209"/>
      <c r="Q43" s="209"/>
      <c r="R43" s="209"/>
      <c r="S43" s="209"/>
      <c r="T43" s="209"/>
      <c r="U43" s="209"/>
      <c r="V43" s="209"/>
      <c r="W43" s="209"/>
      <c r="X43" s="210"/>
      <c r="Y43" s="127"/>
      <c r="Z43" s="206"/>
      <c r="AA43" s="122"/>
    </row>
    <row r="44" spans="1:27" ht="21.95" customHeight="1">
      <c r="A44" s="122"/>
      <c r="B44" s="206"/>
      <c r="C44" s="127"/>
      <c r="D44" s="289" t="s">
        <v>330</v>
      </c>
      <c r="E44" s="290" t="str">
        <f>IF(Dashboard!K11=0,"",Dashboard!K11)</f>
        <v/>
      </c>
      <c r="F44" s="291" t="str">
        <f t="shared" ref="F44:L44" si="0">IF(E44="","",(E44-(($E$44-$M$44)/8)))</f>
        <v/>
      </c>
      <c r="G44" s="291" t="str">
        <f t="shared" si="0"/>
        <v/>
      </c>
      <c r="H44" s="291" t="str">
        <f t="shared" si="0"/>
        <v/>
      </c>
      <c r="I44" s="291" t="str">
        <f t="shared" si="0"/>
        <v/>
      </c>
      <c r="J44" s="291" t="str">
        <f t="shared" si="0"/>
        <v/>
      </c>
      <c r="K44" s="291" t="str">
        <f t="shared" si="0"/>
        <v/>
      </c>
      <c r="L44" s="291" t="str">
        <f t="shared" si="0"/>
        <v/>
      </c>
      <c r="M44" s="292" t="str">
        <f>IF(E44="","",(0.25*E44))</f>
        <v/>
      </c>
      <c r="N44" s="127"/>
      <c r="O44" s="526" t="s">
        <v>459</v>
      </c>
      <c r="P44" s="527"/>
      <c r="Q44" s="527"/>
      <c r="R44" s="527"/>
      <c r="S44" s="527"/>
      <c r="T44" s="527"/>
      <c r="U44" s="527"/>
      <c r="V44" s="527"/>
      <c r="W44" s="527"/>
      <c r="X44" s="528"/>
      <c r="Y44" s="127"/>
      <c r="Z44" s="206"/>
      <c r="AA44" s="122"/>
    </row>
    <row r="45" spans="1:27" ht="21.95" customHeight="1">
      <c r="A45" s="122"/>
      <c r="B45" s="206"/>
      <c r="C45" s="127"/>
      <c r="D45" s="289" t="s">
        <v>9</v>
      </c>
      <c r="E45" s="293" t="str">
        <f>IF(Dashboard!K13=0,"",Dashboard!K13)</f>
        <v/>
      </c>
      <c r="F45" s="291" t="str">
        <f t="shared" ref="F45:L45" si="1">IF(E45="","",(E45-(($E$45-$M$45)/8)))</f>
        <v/>
      </c>
      <c r="G45" s="291" t="str">
        <f t="shared" si="1"/>
        <v/>
      </c>
      <c r="H45" s="291" t="str">
        <f t="shared" si="1"/>
        <v/>
      </c>
      <c r="I45" s="291" t="str">
        <f t="shared" si="1"/>
        <v/>
      </c>
      <c r="J45" s="291" t="str">
        <f t="shared" si="1"/>
        <v/>
      </c>
      <c r="K45" s="291" t="str">
        <f t="shared" si="1"/>
        <v/>
      </c>
      <c r="L45" s="291" t="str">
        <f t="shared" si="1"/>
        <v/>
      </c>
      <c r="M45" s="292" t="str">
        <f>IF(E45="","",(0.75*E45))</f>
        <v/>
      </c>
      <c r="N45" s="127"/>
      <c r="O45" s="526"/>
      <c r="P45" s="527"/>
      <c r="Q45" s="527"/>
      <c r="R45" s="527"/>
      <c r="S45" s="527"/>
      <c r="T45" s="527"/>
      <c r="U45" s="527"/>
      <c r="V45" s="527"/>
      <c r="W45" s="527"/>
      <c r="X45" s="528"/>
      <c r="Y45" s="127"/>
      <c r="Z45" s="206"/>
      <c r="AA45" s="122"/>
    </row>
    <row r="46" spans="1:27" ht="21.95" customHeight="1">
      <c r="A46" s="122"/>
      <c r="B46" s="206"/>
      <c r="C46" s="127"/>
      <c r="D46" s="286"/>
      <c r="E46" s="293"/>
      <c r="F46" s="291"/>
      <c r="G46" s="291"/>
      <c r="H46" s="293"/>
      <c r="I46" s="291"/>
      <c r="J46" s="293"/>
      <c r="K46" s="293"/>
      <c r="L46" s="293"/>
      <c r="M46" s="292"/>
      <c r="N46" s="127"/>
      <c r="O46" s="526"/>
      <c r="P46" s="527"/>
      <c r="Q46" s="527"/>
      <c r="R46" s="527"/>
      <c r="S46" s="527"/>
      <c r="T46" s="527"/>
      <c r="U46" s="527"/>
      <c r="V46" s="527"/>
      <c r="W46" s="527"/>
      <c r="X46" s="528"/>
      <c r="Y46" s="127"/>
      <c r="Z46" s="206"/>
      <c r="AA46" s="122"/>
    </row>
    <row r="47" spans="1:27" ht="21.95" customHeight="1">
      <c r="A47" s="122"/>
      <c r="B47" s="206"/>
      <c r="C47" s="127"/>
      <c r="D47" s="283"/>
      <c r="E47" s="284"/>
      <c r="F47" s="284"/>
      <c r="G47" s="284"/>
      <c r="H47" s="284"/>
      <c r="I47" s="284"/>
      <c r="J47" s="284"/>
      <c r="K47" s="284"/>
      <c r="L47" s="284"/>
      <c r="M47" s="285"/>
      <c r="N47" s="127"/>
      <c r="O47" s="526"/>
      <c r="P47" s="527"/>
      <c r="Q47" s="527"/>
      <c r="R47" s="527"/>
      <c r="S47" s="527"/>
      <c r="T47" s="527"/>
      <c r="U47" s="527"/>
      <c r="V47" s="527"/>
      <c r="W47" s="527"/>
      <c r="X47" s="528"/>
      <c r="Y47" s="127"/>
      <c r="Z47" s="206"/>
      <c r="AA47" s="122"/>
    </row>
    <row r="48" spans="1:27" ht="21.95" customHeight="1">
      <c r="A48" s="122"/>
      <c r="B48" s="206"/>
      <c r="C48" s="127"/>
      <c r="D48" s="228"/>
      <c r="M48" s="212"/>
      <c r="N48" s="127"/>
      <c r="O48" s="526"/>
      <c r="P48" s="527"/>
      <c r="Q48" s="527"/>
      <c r="R48" s="527"/>
      <c r="S48" s="527"/>
      <c r="T48" s="527"/>
      <c r="U48" s="527"/>
      <c r="V48" s="527"/>
      <c r="W48" s="527"/>
      <c r="X48" s="528"/>
      <c r="Y48" s="127"/>
      <c r="Z48" s="206"/>
      <c r="AA48" s="122"/>
    </row>
    <row r="49" spans="1:27" ht="21.95" customHeight="1">
      <c r="A49" s="122"/>
      <c r="B49" s="206"/>
      <c r="C49" s="127"/>
      <c r="D49" s="231" t="s">
        <v>331</v>
      </c>
      <c r="E49" s="280"/>
      <c r="F49" s="280"/>
      <c r="G49" s="280"/>
      <c r="H49" s="209"/>
      <c r="I49" s="209"/>
      <c r="J49" s="281" t="s">
        <v>331</v>
      </c>
      <c r="K49" s="280"/>
      <c r="L49" s="280"/>
      <c r="M49" s="232"/>
      <c r="O49" s="526"/>
      <c r="P49" s="527"/>
      <c r="Q49" s="527"/>
      <c r="R49" s="527"/>
      <c r="S49" s="527"/>
      <c r="T49" s="527"/>
      <c r="U49" s="527"/>
      <c r="V49" s="527"/>
      <c r="W49" s="527"/>
      <c r="X49" s="528"/>
      <c r="Y49" s="127"/>
      <c r="Z49" s="206"/>
      <c r="AA49" s="122"/>
    </row>
    <row r="50" spans="1:27" ht="21.95" customHeight="1">
      <c r="A50" s="122"/>
      <c r="B50" s="206"/>
      <c r="C50" s="127"/>
      <c r="D50" s="227" t="str">
        <f>M44</f>
        <v/>
      </c>
      <c r="E50" s="211" t="s">
        <v>332</v>
      </c>
      <c r="F50" s="209"/>
      <c r="G50" s="209"/>
      <c r="H50" s="209"/>
      <c r="I50" s="209"/>
      <c r="J50" s="282" t="str">
        <f>IF(E44="","",E44-M44)</f>
        <v/>
      </c>
      <c r="K50" s="211" t="s">
        <v>333</v>
      </c>
      <c r="L50" s="209"/>
      <c r="M50" s="210"/>
      <c r="N50" s="127"/>
      <c r="O50" s="526"/>
      <c r="P50" s="527"/>
      <c r="Q50" s="527"/>
      <c r="R50" s="527"/>
      <c r="S50" s="527"/>
      <c r="T50" s="527"/>
      <c r="U50" s="527"/>
      <c r="V50" s="527"/>
      <c r="W50" s="527"/>
      <c r="X50" s="528"/>
      <c r="Y50" s="127"/>
      <c r="Z50" s="206"/>
      <c r="AA50" s="122"/>
    </row>
    <row r="51" spans="1:27" ht="21.95" customHeight="1">
      <c r="A51" s="122"/>
      <c r="B51" s="206"/>
      <c r="C51" s="127"/>
      <c r="D51" s="229" t="str">
        <f>M45</f>
        <v/>
      </c>
      <c r="E51" s="214" t="s">
        <v>334</v>
      </c>
      <c r="F51" s="216"/>
      <c r="G51" s="216"/>
      <c r="H51" s="216"/>
      <c r="I51" s="216"/>
      <c r="J51" s="230" t="str">
        <f>IF(E45="","",E45-M45)</f>
        <v/>
      </c>
      <c r="K51" s="214" t="s">
        <v>335</v>
      </c>
      <c r="L51" s="216"/>
      <c r="M51" s="217"/>
      <c r="N51" s="127"/>
      <c r="O51" s="529"/>
      <c r="P51" s="530"/>
      <c r="Q51" s="530"/>
      <c r="R51" s="530"/>
      <c r="S51" s="530"/>
      <c r="T51" s="530"/>
      <c r="U51" s="530"/>
      <c r="V51" s="530"/>
      <c r="W51" s="530"/>
      <c r="X51" s="531"/>
      <c r="Y51" s="127"/>
      <c r="Z51" s="206"/>
      <c r="AA51" s="122"/>
    </row>
    <row r="52" spans="1:27" ht="12.75">
      <c r="A52" s="122"/>
      <c r="B52" s="206"/>
      <c r="C52" s="127"/>
      <c r="D52" s="208"/>
      <c r="E52" s="208"/>
      <c r="F52" s="208"/>
      <c r="G52" s="208"/>
      <c r="H52" s="208"/>
      <c r="I52" s="208"/>
      <c r="J52" s="208"/>
      <c r="K52" s="208"/>
      <c r="L52" s="208"/>
      <c r="M52" s="208"/>
      <c r="N52" s="127"/>
      <c r="O52" s="208"/>
      <c r="P52" s="208"/>
      <c r="Q52" s="208"/>
      <c r="R52" s="208"/>
      <c r="S52" s="208"/>
      <c r="T52" s="208"/>
      <c r="U52" s="208"/>
      <c r="V52" s="208"/>
      <c r="W52" s="208"/>
      <c r="X52" s="208"/>
      <c r="Y52" s="127"/>
      <c r="Z52" s="206"/>
      <c r="AA52" s="122"/>
    </row>
    <row r="53" spans="1:27" ht="21" customHeight="1">
      <c r="A53" s="122"/>
      <c r="B53" s="206"/>
      <c r="C53" s="127"/>
      <c r="D53" s="520" t="s">
        <v>336</v>
      </c>
      <c r="E53" s="521"/>
      <c r="F53" s="521"/>
      <c r="G53" s="521"/>
      <c r="H53" s="521"/>
      <c r="I53" s="521"/>
      <c r="J53" s="521"/>
      <c r="K53" s="521"/>
      <c r="L53" s="521"/>
      <c r="M53" s="521"/>
      <c r="N53" s="521"/>
      <c r="O53" s="521"/>
      <c r="P53" s="521"/>
      <c r="Q53" s="521"/>
      <c r="R53" s="521"/>
      <c r="S53" s="521"/>
      <c r="T53" s="521"/>
      <c r="U53" s="521"/>
      <c r="V53" s="521"/>
      <c r="W53" s="521"/>
      <c r="X53" s="522"/>
      <c r="Y53" s="127"/>
      <c r="Z53" s="206"/>
      <c r="AA53" s="122"/>
    </row>
    <row r="54" spans="1:27" ht="12.75">
      <c r="A54" s="122"/>
      <c r="B54" s="206"/>
      <c r="C54" s="265"/>
      <c r="D54" s="266" t="s">
        <v>337</v>
      </c>
      <c r="E54" s="264"/>
      <c r="F54" s="264"/>
      <c r="G54" s="264"/>
      <c r="H54" s="264"/>
      <c r="I54" s="264"/>
      <c r="J54" s="264"/>
      <c r="K54" s="264"/>
      <c r="L54" s="264"/>
      <c r="M54" s="264"/>
      <c r="N54" s="264"/>
      <c r="O54" s="264"/>
      <c r="P54" s="264"/>
      <c r="Q54" s="264"/>
      <c r="R54" s="264"/>
      <c r="S54" s="264"/>
      <c r="T54" s="263"/>
      <c r="U54" s="264"/>
      <c r="V54" s="264"/>
      <c r="W54" s="264"/>
      <c r="X54" s="264"/>
      <c r="Y54" s="268"/>
      <c r="Z54" s="206"/>
      <c r="AA54" s="122"/>
    </row>
    <row r="55" spans="1:27" ht="12.75">
      <c r="A55" s="122"/>
      <c r="B55" s="206"/>
      <c r="C55" s="265"/>
      <c r="D55" s="133" t="s">
        <v>338</v>
      </c>
      <c r="E55" s="209"/>
      <c r="F55" s="209"/>
      <c r="G55" s="209"/>
      <c r="H55" s="209"/>
      <c r="I55" s="209"/>
      <c r="J55" s="209"/>
      <c r="K55" s="209"/>
      <c r="L55" s="209"/>
      <c r="M55" s="209"/>
      <c r="N55" s="211"/>
      <c r="Y55" s="268"/>
      <c r="Z55" s="206"/>
      <c r="AA55" s="122"/>
    </row>
    <row r="56" spans="1:27" ht="12.75">
      <c r="A56" s="122"/>
      <c r="B56" s="206"/>
      <c r="C56" s="265"/>
      <c r="D56" s="133" t="s">
        <v>339</v>
      </c>
      <c r="E56" s="209"/>
      <c r="F56" s="209"/>
      <c r="G56" s="209"/>
      <c r="H56" s="209"/>
      <c r="I56" s="209"/>
      <c r="J56" s="209"/>
      <c r="K56" s="209"/>
      <c r="L56" s="209"/>
      <c r="M56" s="209"/>
      <c r="N56" s="211"/>
      <c r="Y56" s="268"/>
      <c r="Z56" s="206"/>
      <c r="AA56" s="122"/>
    </row>
    <row r="57" spans="1:27" ht="15" customHeight="1">
      <c r="A57" s="122"/>
      <c r="B57" s="206"/>
      <c r="C57" s="265"/>
      <c r="D57" s="211" t="s">
        <v>340</v>
      </c>
      <c r="F57" s="209"/>
      <c r="G57" s="209"/>
      <c r="H57" s="209"/>
      <c r="I57" s="209"/>
      <c r="J57" s="209"/>
      <c r="K57" s="209"/>
      <c r="L57" s="209"/>
      <c r="M57" s="211"/>
      <c r="N57" s="211"/>
      <c r="O57" s="209"/>
      <c r="P57" s="209"/>
      <c r="Q57" s="209"/>
      <c r="R57" s="209"/>
      <c r="S57" s="209"/>
      <c r="T57" s="209"/>
      <c r="U57" s="209"/>
      <c r="V57" s="209"/>
      <c r="W57" s="209"/>
      <c r="X57" s="209"/>
      <c r="Y57" s="268"/>
      <c r="Z57" s="206"/>
      <c r="AA57" s="122"/>
    </row>
    <row r="58" spans="1:27" ht="15" customHeight="1">
      <c r="A58" s="122"/>
      <c r="B58" s="206"/>
      <c r="C58" s="127"/>
      <c r="D58" s="213" t="s">
        <v>341</v>
      </c>
      <c r="F58" s="209"/>
      <c r="G58" s="209"/>
      <c r="H58" s="209"/>
      <c r="I58" s="209"/>
      <c r="J58" s="209"/>
      <c r="K58" s="209"/>
      <c r="L58" s="209"/>
      <c r="M58" s="211"/>
      <c r="N58" s="211"/>
      <c r="O58" s="209"/>
      <c r="P58" s="209"/>
      <c r="Q58" s="209"/>
      <c r="R58" s="209"/>
      <c r="S58" s="209"/>
      <c r="T58" s="209"/>
      <c r="U58" s="209"/>
      <c r="V58" s="209"/>
      <c r="W58" s="209"/>
      <c r="X58" s="209"/>
      <c r="Y58" s="268"/>
      <c r="Z58" s="206"/>
      <c r="AA58" s="122"/>
    </row>
    <row r="59" spans="1:27" ht="12.75">
      <c r="A59" s="122"/>
      <c r="B59" s="206"/>
      <c r="C59" s="127"/>
      <c r="D59" s="228" t="s">
        <v>342</v>
      </c>
      <c r="E59" s="211"/>
      <c r="F59" s="211"/>
      <c r="G59" s="211"/>
      <c r="H59" s="211"/>
      <c r="I59" s="211"/>
      <c r="J59" s="211"/>
      <c r="K59" s="211"/>
      <c r="L59" s="211"/>
      <c r="N59" s="211"/>
      <c r="O59" s="211"/>
      <c r="P59" s="211"/>
      <c r="Q59" s="211"/>
      <c r="R59" s="211"/>
      <c r="S59" s="211"/>
      <c r="T59" s="211"/>
      <c r="U59" s="211"/>
      <c r="V59" s="211"/>
      <c r="W59" s="211"/>
      <c r="X59" s="211"/>
      <c r="Y59" s="269"/>
      <c r="Z59" s="206"/>
      <c r="AA59" s="122"/>
    </row>
    <row r="60" spans="1:27" ht="12.75">
      <c r="A60" s="122"/>
      <c r="B60" s="206"/>
      <c r="C60" s="265"/>
      <c r="D60" s="211" t="s">
        <v>343</v>
      </c>
      <c r="E60" s="210"/>
      <c r="F60" s="209"/>
      <c r="G60" s="209"/>
      <c r="H60" s="209"/>
      <c r="I60" s="209"/>
      <c r="J60" s="216"/>
      <c r="K60" s="216"/>
      <c r="L60" s="209"/>
      <c r="M60" s="209"/>
      <c r="N60" s="216"/>
      <c r="O60" s="209"/>
      <c r="P60" s="209"/>
      <c r="Q60" s="209"/>
      <c r="R60" s="209"/>
      <c r="S60" s="209"/>
      <c r="T60" s="209"/>
      <c r="U60" s="209"/>
      <c r="V60" s="209"/>
      <c r="W60" s="216"/>
      <c r="X60" s="217"/>
      <c r="Y60" s="268"/>
      <c r="Z60" s="206"/>
      <c r="AA60" s="122"/>
    </row>
    <row r="61" spans="1:27" ht="21" customHeight="1">
      <c r="A61" s="122"/>
      <c r="B61" s="206"/>
      <c r="C61" s="127"/>
      <c r="D61" s="267"/>
      <c r="E61" s="267"/>
      <c r="F61" s="267"/>
      <c r="G61" s="267"/>
      <c r="H61" s="267"/>
      <c r="I61" s="267"/>
      <c r="J61" s="127"/>
      <c r="K61" s="127"/>
      <c r="L61" s="267"/>
      <c r="M61" s="267"/>
      <c r="N61" s="127"/>
      <c r="O61" s="267"/>
      <c r="P61" s="267"/>
      <c r="Q61" s="267"/>
      <c r="R61" s="267"/>
      <c r="S61" s="267"/>
      <c r="T61" s="267"/>
      <c r="U61" s="267"/>
      <c r="V61" s="267"/>
      <c r="W61" s="127"/>
      <c r="X61" s="127"/>
      <c r="Y61" s="127"/>
      <c r="Z61" s="206"/>
      <c r="AA61" s="122"/>
    </row>
    <row r="62" spans="1:27" ht="30" customHeight="1">
      <c r="A62" s="122"/>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122"/>
    </row>
    <row r="63" spans="1:27" ht="12.75">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row>
    <row r="64" spans="1:27" ht="12.75" hidden="1">
      <c r="A64" s="122"/>
      <c r="D64" s="224" t="s">
        <v>344</v>
      </c>
    </row>
    <row r="65" spans="1:6" ht="12.75" hidden="1">
      <c r="A65" s="122"/>
      <c r="D65" s="133">
        <v>19</v>
      </c>
      <c r="E65" s="225" t="s">
        <v>320</v>
      </c>
      <c r="F65" s="211" t="s">
        <v>345</v>
      </c>
    </row>
    <row r="66" spans="1:6" ht="12.75" hidden="1">
      <c r="A66" s="122"/>
      <c r="E66" s="225"/>
      <c r="F66" s="211"/>
    </row>
    <row r="67" spans="1:6" ht="12.75" hidden="1">
      <c r="A67" s="122"/>
      <c r="D67" s="133">
        <v>1835</v>
      </c>
      <c r="E67" s="225" t="s">
        <v>321</v>
      </c>
      <c r="F67" s="211" t="s">
        <v>346</v>
      </c>
    </row>
    <row r="68" spans="1:6" ht="12.75" hidden="1">
      <c r="A68" s="122"/>
      <c r="E68" s="225"/>
      <c r="F68" s="211"/>
    </row>
    <row r="69" spans="1:6" ht="12.75" hidden="1">
      <c r="A69" s="122"/>
      <c r="D69" s="133">
        <v>5.8000000000000003E-2</v>
      </c>
      <c r="E69" s="225" t="s">
        <v>322</v>
      </c>
      <c r="F69" s="211" t="s">
        <v>347</v>
      </c>
    </row>
    <row r="70" spans="1:6" ht="12.75" hidden="1">
      <c r="A70" s="122"/>
      <c r="E70" s="225"/>
      <c r="F70" s="211"/>
    </row>
    <row r="71" spans="1:6" ht="12.75" hidden="1">
      <c r="A71" s="122"/>
      <c r="D71" s="133">
        <v>2.5000000000000001E-2</v>
      </c>
      <c r="E71" s="225" t="s">
        <v>323</v>
      </c>
      <c r="F71" s="211" t="s">
        <v>348</v>
      </c>
    </row>
    <row r="72" spans="1:6" ht="12.75" hidden="1">
      <c r="A72" s="122"/>
    </row>
    <row r="73" spans="1:6" ht="12.75" hidden="1">
      <c r="A73" s="122"/>
    </row>
    <row r="74" spans="1:6" ht="12.75" hidden="1">
      <c r="A74" s="122"/>
    </row>
    <row r="75" spans="1:6" ht="12.75" hidden="1">
      <c r="A75" s="122"/>
    </row>
    <row r="76" spans="1:6" ht="12.75" hidden="1">
      <c r="A76" s="122"/>
    </row>
    <row r="77" spans="1:6" ht="12.75" hidden="1">
      <c r="A77" s="122"/>
    </row>
    <row r="78" spans="1:6" ht="12.75" hidden="1">
      <c r="A78" s="122"/>
    </row>
    <row r="79" spans="1:6" ht="12.75" hidden="1">
      <c r="A79" s="122"/>
    </row>
    <row r="80" spans="1:6" ht="12.75" hidden="1">
      <c r="A80" s="122"/>
    </row>
    <row r="81" ht="12.75" hidden="1"/>
    <row r="82" ht="12.75" hidden="1"/>
    <row r="83" ht="12.75" hidden="1"/>
    <row r="84" ht="12.75" hidden="1"/>
  </sheetData>
  <sheetProtection algorithmName="SHA-512" hashValue="zY8OwxZTc7Iy/CszCRBuvfZdLqyikm0yR64jzImjMLiwyPOu+6lrJgUwuH4A5gsy1ztJ+CV/CPxrRvLQcE86GQ==" saltValue="SmFiPxU6ZbryLn6JswHr+Q==" spinCount="100000" sheet="1" selectLockedCells="1"/>
  <mergeCells count="17">
    <mergeCell ref="C4:Y13"/>
    <mergeCell ref="D53:X53"/>
    <mergeCell ref="O17:X31"/>
    <mergeCell ref="D16:M16"/>
    <mergeCell ref="O16:X16"/>
    <mergeCell ref="O33:X33"/>
    <mergeCell ref="D33:M33"/>
    <mergeCell ref="D25:M31"/>
    <mergeCell ref="O34:X35"/>
    <mergeCell ref="O36:S42"/>
    <mergeCell ref="O44:X51"/>
    <mergeCell ref="D17:M17"/>
    <mergeCell ref="D34:M40"/>
    <mergeCell ref="E18:F18"/>
    <mergeCell ref="E20:F20"/>
    <mergeCell ref="E22:F22"/>
    <mergeCell ref="E24:F24"/>
  </mergeCells>
  <dataValidations disablePrompts="1" count="4">
    <dataValidation allowBlank="1" showInputMessage="1" showErrorMessage="1" promptTitle="Household" prompt="A Dutch household emits an average of 19,000 kg of CO2 per year. Involved emission categories include energy use; car, bicycle and public transport; flying; food and drink; purchasing products; recreation; sport and culture." sqref="G18" xr:uid="{00000000-0002-0000-0800-000000000000}"/>
    <dataValidation allowBlank="1" showInputMessage="1" showErrorMessage="1" promptTitle="iPhone 13" prompt="According to Apple's 'Product Environmental Report', the lifecycle emissions of an iPhone 13 Pro (phases: source materials; make: package and ships; use; end-of-life) is 69 kg. Of this, 84% is in manufacturing, so 58 kg." sqref="G22" xr:uid="{00000000-0002-0000-0800-000001000000}"/>
    <dataValidation allowBlank="1" showInputMessage="1" showErrorMessage="1" promptTitle="Trees" prompt="A tree absorbs about 25 kg of CO2 per year. This depends on many factors, such as how fast the tree grows. On average, a tree absorbs between 10 and 40 kg of CO2 per year—source: EcoTree." sqref="G24" xr:uid="{00000000-0002-0000-0800-000002000000}"/>
    <dataValidation allowBlank="1" showInputMessage="1" showErrorMessage="1" promptTitle="Retour AMS  NY" prompt="The distance between Amsterdam (AMS) and New York (JFK) is 5.845 km. The conversion factor for continental flights (&gt; 2.500) is 0.157 kg CO2/passenger KM. " sqref="G20" xr:uid="{00000000-0002-0000-0800-000003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9FE13DE3E7CD42882A7F3E140026D7" ma:contentTypeVersion="11" ma:contentTypeDescription="Een nieuw document maken." ma:contentTypeScope="" ma:versionID="910bd945046625c558db26e7408ca05c">
  <xsd:schema xmlns:xsd="http://www.w3.org/2001/XMLSchema" xmlns:xs="http://www.w3.org/2001/XMLSchema" xmlns:p="http://schemas.microsoft.com/office/2006/metadata/properties" xmlns:ns2="7a5bab06-9fe6-4c83-bf9c-56689022124b" xmlns:ns3="177315ce-54be-481e-9f79-81fee1168640" targetNamespace="http://schemas.microsoft.com/office/2006/metadata/properties" ma:root="true" ma:fieldsID="5461fa6225e34d4a6a2c6f9afa7f8ac8" ns2:_="" ns3:_="">
    <xsd:import namespace="7a5bab06-9fe6-4c83-bf9c-56689022124b"/>
    <xsd:import namespace="177315ce-54be-481e-9f79-81fee11686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bab06-9fe6-4c83-bf9c-566890221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7315ce-54be-481e-9f79-81fee116864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23CA94-8DDB-4811-B95D-31F64B1AF4C7}">
  <ds:schemaRefs>
    <ds:schemaRef ds:uri="http://schemas.microsoft.com/sharepoint/v3/contenttype/forms"/>
  </ds:schemaRefs>
</ds:datastoreItem>
</file>

<file path=customXml/itemProps2.xml><?xml version="1.0" encoding="utf-8"?>
<ds:datastoreItem xmlns:ds="http://schemas.openxmlformats.org/officeDocument/2006/customXml" ds:itemID="{D06B0218-9319-4C16-A709-5282B59DC9BE}"/>
</file>

<file path=customXml/itemProps3.xml><?xml version="1.0" encoding="utf-8"?>
<ds:datastoreItem xmlns:ds="http://schemas.openxmlformats.org/officeDocument/2006/customXml" ds:itemID="{9E693D3E-BF1A-4C8D-A34B-103166801AE1}">
  <ds:schemaRefs>
    <ds:schemaRef ds:uri="http://schemas.microsoft.com/office/2006/metadata/properties"/>
    <ds:schemaRef ds:uri="http://schemas.microsoft.com/office/infopath/2007/PartnerControls"/>
    <ds:schemaRef ds:uri="6efd9bda-5fdd-49f3-9692-c2f57a8f124d"/>
    <ds:schemaRef ds:uri="b96797ef-1dce-492c-963e-47d17442c3c5"/>
  </ds:schemaRefs>
</ds:datastoreItem>
</file>

<file path=docMetadata/LabelInfo.xml><?xml version="1.0" encoding="utf-8"?>
<clbl:labelList xmlns:clbl="http://schemas.microsoft.com/office/2020/mipLabelMetadata">
  <clbl:label id="{a6c0d0a6-a4b9-4802-9a97-568759608577}" enabled="1" method="Standard" siteId="{f2fe6bd3-9c4a-485b-ae69-e18820a881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21</vt:i4>
      </vt:variant>
    </vt:vector>
  </HeadingPairs>
  <TitlesOfParts>
    <vt:vector size="34" baseType="lpstr">
      <vt:lpstr>Welcome</vt:lpstr>
      <vt:lpstr>Introduction</vt:lpstr>
      <vt:lpstr>Company information</vt:lpstr>
      <vt:lpstr>Scope 1</vt:lpstr>
      <vt:lpstr>Scope 2</vt:lpstr>
      <vt:lpstr>Scope 3</vt:lpstr>
      <vt:lpstr>Emission factors</vt:lpstr>
      <vt:lpstr>Dashboard</vt:lpstr>
      <vt:lpstr>Next steps</vt:lpstr>
      <vt:lpstr>Graphs</vt:lpstr>
      <vt:lpstr>Dropdowns</vt:lpstr>
      <vt:lpstr>Consolidation</vt:lpstr>
      <vt:lpstr>ERM_Colors</vt:lpstr>
      <vt:lpstr>Accommodation_and_Food_Services</vt:lpstr>
      <vt:lpstr>Administrative_and_Support_and_Waste_Management_and_Remediation_Services</vt:lpstr>
      <vt:lpstr>Agriculture__Forestry__Fishing_and_Hunting</vt:lpstr>
      <vt:lpstr>Arts__Entertainment__and_Recreation</vt:lpstr>
      <vt:lpstr>Construction</vt:lpstr>
      <vt:lpstr>Educational_Services</vt:lpstr>
      <vt:lpstr>Emissions_Table</vt:lpstr>
      <vt:lpstr>Finance_and_Insurance</vt:lpstr>
      <vt:lpstr>Health_Care_and_Social_Assistance</vt:lpstr>
      <vt:lpstr>Information</vt:lpstr>
      <vt:lpstr>Management_of_Companies_and_Enterprises</vt:lpstr>
      <vt:lpstr>Manufacturing</vt:lpstr>
      <vt:lpstr>Mining</vt:lpstr>
      <vt:lpstr>Other_Services__except_Public_Administration</vt:lpstr>
      <vt:lpstr>Professional__Scientific__and_Technical_Services</vt:lpstr>
      <vt:lpstr>Real_Estate_Rental_and_Leasing</vt:lpstr>
      <vt:lpstr>Retail_Trade</vt:lpstr>
      <vt:lpstr>Select_sector</vt:lpstr>
      <vt:lpstr>Transportation_and_Warehousing</vt:lpstr>
      <vt:lpstr>Utilities</vt:lpstr>
      <vt:lpstr>Wholesale_Trade</vt:lpstr>
    </vt:vector>
  </TitlesOfParts>
  <Manager/>
  <Company>Environmental Resources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 Latour</dc:creator>
  <cp:keywords/>
  <dc:description/>
  <cp:lastModifiedBy>Emile van Gelder</cp:lastModifiedBy>
  <cp:revision/>
  <dcterms:created xsi:type="dcterms:W3CDTF">2023-07-24T12:21:00Z</dcterms:created>
  <dcterms:modified xsi:type="dcterms:W3CDTF">2024-08-22T08:50:38Z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0x010100D09FE13DE3E7CD42882A7F3E140026D7</vt:lpwstr>
  </property>
  <property fmtid="{D5CDD505-2E9C-101B-9397-08002B2CF9AE}" pid="3" name="MediaServiceImageTags">
    <vt:lpwstr/>
  </property>
</Properties>
</file>